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C:\Users\hzxw4q\Downloads\Biz\Fantasy\Warbands II\"/>
    </mc:Choice>
  </mc:AlternateContent>
  <xr:revisionPtr revIDLastSave="0" documentId="13_ncr:1_{B6CFED90-D63B-440F-8F2B-BA85476A0FB7}" xr6:coauthVersionLast="47" xr6:coauthVersionMax="47" xr10:uidLastSave="{00000000-0000-0000-0000-000000000000}"/>
  <bookViews>
    <workbookView xWindow="30420" yWindow="2265" windowWidth="23040" windowHeight="15135" tabRatio="810" xr2:uid="{45263C7C-04E0-48E8-9506-BDE21E9D632F}"/>
  </bookViews>
  <sheets>
    <sheet name="User Input Sheet" sheetId="1" r:id="rId1"/>
    <sheet name="Print Only - Roster" sheetId="3" r:id="rId2"/>
    <sheet name="Do NOT Edit - DataCalc Sheet" sheetId="2" r:id="rId3"/>
    <sheet name="Rulebook Example Roster" sheetId="6" r:id="rId4"/>
    <sheet name="Elf Roster" sheetId="4" r:id="rId5"/>
    <sheet name="Dwarf Roster" sheetId="5" r:id="rId6"/>
    <sheet name="PFO Roster" sheetId="7" r:id="rId7"/>
  </sheets>
  <definedNames>
    <definedName name="_xlnm.Print_Area" localSheetId="0">'User Input Sheet'!$A$1:$L$43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 i="7" l="1"/>
  <c r="G3" i="7"/>
  <c r="B3" i="3"/>
  <c r="G3" i="3"/>
  <c r="J2" i="6"/>
  <c r="A2" i="2"/>
  <c r="J2" i="5"/>
  <c r="J2" i="4"/>
  <c r="J2" i="3" l="1"/>
  <c r="K25" i="2"/>
  <c r="L25" i="2"/>
  <c r="I14" i="3"/>
  <c r="I13" i="3"/>
  <c r="I12" i="3"/>
  <c r="I11" i="3"/>
  <c r="I10" i="3"/>
  <c r="I9" i="3"/>
  <c r="I8" i="3"/>
  <c r="I7" i="3"/>
  <c r="I6" i="3"/>
  <c r="A46" i="2"/>
  <c r="A47" i="2"/>
  <c r="A48" i="2"/>
  <c r="A49" i="2"/>
  <c r="A50" i="2"/>
  <c r="A51" i="2"/>
  <c r="A52" i="2"/>
  <c r="C52" i="2"/>
  <c r="A53" i="2"/>
  <c r="C53" i="2"/>
  <c r="A54" i="2"/>
  <c r="C54" i="2"/>
  <c r="A55" i="2"/>
  <c r="C55" i="2"/>
  <c r="A56" i="2"/>
  <c r="C56" i="2"/>
  <c r="A57" i="2"/>
  <c r="A58" i="2"/>
  <c r="A59" i="2"/>
  <c r="A60" i="2"/>
  <c r="A62" i="2"/>
  <c r="A63" i="2"/>
  <c r="A64" i="2"/>
  <c r="A65" i="2"/>
  <c r="B65" i="2"/>
  <c r="C65" i="2"/>
  <c r="A66" i="2"/>
  <c r="B66" i="2"/>
  <c r="C66" i="2"/>
  <c r="A67" i="2"/>
  <c r="B67" i="2"/>
  <c r="C67" i="2"/>
  <c r="A68" i="2"/>
  <c r="B68" i="2"/>
  <c r="C68" i="2"/>
  <c r="A69" i="2"/>
  <c r="B69" i="2"/>
  <c r="C69" i="2"/>
  <c r="A70" i="2"/>
  <c r="B70" i="2"/>
  <c r="C70" i="2"/>
  <c r="A71" i="2"/>
  <c r="B71" i="2"/>
  <c r="C71" i="2"/>
  <c r="A72" i="2"/>
  <c r="B72" i="2"/>
  <c r="C72" i="2"/>
  <c r="A73" i="2"/>
  <c r="B73" i="2"/>
  <c r="C73" i="2"/>
  <c r="A74" i="2"/>
  <c r="B74" i="2"/>
  <c r="C74" i="2"/>
  <c r="A75" i="2"/>
  <c r="B75" i="2"/>
  <c r="C75" i="2"/>
  <c r="A76" i="2"/>
  <c r="B76" i="2"/>
  <c r="C76" i="2"/>
  <c r="A77" i="2"/>
  <c r="B77" i="2"/>
  <c r="C77" i="2"/>
  <c r="A78" i="2"/>
  <c r="B78" i="2"/>
  <c r="C78" i="2"/>
  <c r="A45" i="2"/>
  <c r="C39" i="2"/>
  <c r="C40" i="2"/>
  <c r="C41" i="2"/>
  <c r="C42" i="2"/>
  <c r="C43" i="2"/>
  <c r="V28" i="2" l="1"/>
  <c r="W28" i="2"/>
  <c r="X28" i="2"/>
  <c r="Y28" i="2"/>
  <c r="Z28" i="2"/>
  <c r="AA28" i="2"/>
  <c r="AB28" i="2"/>
  <c r="AC28" i="2"/>
  <c r="AD28" i="2"/>
  <c r="V29" i="2"/>
  <c r="W29" i="2"/>
  <c r="X29" i="2"/>
  <c r="Y29" i="2"/>
  <c r="Z29" i="2"/>
  <c r="AA29" i="2"/>
  <c r="AB29" i="2"/>
  <c r="AC29" i="2"/>
  <c r="AD29" i="2"/>
  <c r="V30" i="2"/>
  <c r="W30" i="2"/>
  <c r="X30" i="2"/>
  <c r="Y30" i="2"/>
  <c r="Z30" i="2"/>
  <c r="AA30" i="2"/>
  <c r="AB30" i="2"/>
  <c r="AC30" i="2"/>
  <c r="AD30" i="2"/>
  <c r="V31" i="2"/>
  <c r="W31" i="2"/>
  <c r="X31" i="2"/>
  <c r="Y31" i="2"/>
  <c r="Z31" i="2"/>
  <c r="AA31" i="2"/>
  <c r="AB31" i="2"/>
  <c r="AC31" i="2"/>
  <c r="AD31" i="2"/>
  <c r="V32" i="2"/>
  <c r="W32" i="2"/>
  <c r="X32" i="2"/>
  <c r="Y32" i="2"/>
  <c r="Z32" i="2"/>
  <c r="AA32" i="2"/>
  <c r="AB32" i="2"/>
  <c r="AC32" i="2"/>
  <c r="AD32" i="2"/>
  <c r="V33" i="2"/>
  <c r="W33" i="2"/>
  <c r="X33" i="2"/>
  <c r="Y33" i="2"/>
  <c r="Z33" i="2"/>
  <c r="AA33" i="2"/>
  <c r="AB33" i="2"/>
  <c r="AC33" i="2"/>
  <c r="AD33" i="2"/>
  <c r="V34" i="2"/>
  <c r="W34" i="2"/>
  <c r="X34" i="2"/>
  <c r="Y34" i="2"/>
  <c r="Z34" i="2"/>
  <c r="AA34" i="2"/>
  <c r="AB34" i="2"/>
  <c r="AC34" i="2"/>
  <c r="AD34" i="2"/>
  <c r="V35" i="2"/>
  <c r="W35" i="2"/>
  <c r="X35" i="2"/>
  <c r="Y35" i="2"/>
  <c r="Z35" i="2"/>
  <c r="AA35" i="2"/>
  <c r="AB35" i="2"/>
  <c r="AC35" i="2"/>
  <c r="AD35" i="2"/>
  <c r="V36" i="2"/>
  <c r="W36" i="2"/>
  <c r="X36" i="2"/>
  <c r="Y36" i="2"/>
  <c r="Z36" i="2"/>
  <c r="AA36" i="2"/>
  <c r="AB36" i="2"/>
  <c r="AC36" i="2"/>
  <c r="AD36" i="2"/>
  <c r="V37" i="2"/>
  <c r="W37" i="2"/>
  <c r="X37" i="2"/>
  <c r="Y37" i="2"/>
  <c r="Z37" i="2"/>
  <c r="AA37" i="2"/>
  <c r="AB37" i="2"/>
  <c r="AC37" i="2"/>
  <c r="AD37" i="2"/>
  <c r="V38" i="2"/>
  <c r="W38" i="2"/>
  <c r="X38" i="2"/>
  <c r="Y38" i="2"/>
  <c r="Z38" i="2"/>
  <c r="AA38" i="2"/>
  <c r="AB38" i="2"/>
  <c r="AC38" i="2"/>
  <c r="AD38" i="2"/>
  <c r="A28" i="2"/>
  <c r="B28" i="2"/>
  <c r="C28" i="2"/>
  <c r="A29" i="2"/>
  <c r="B29" i="2"/>
  <c r="C29" i="2"/>
  <c r="A30" i="2"/>
  <c r="B30" i="2"/>
  <c r="C30" i="2"/>
  <c r="A31" i="2"/>
  <c r="B31" i="2"/>
  <c r="C31" i="2"/>
  <c r="A32" i="2"/>
  <c r="B32" i="2"/>
  <c r="C32" i="2"/>
  <c r="A33" i="2"/>
  <c r="B33" i="2"/>
  <c r="C33" i="2"/>
  <c r="A34" i="2"/>
  <c r="B34" i="2"/>
  <c r="C34" i="2"/>
  <c r="A35" i="2"/>
  <c r="B35" i="2"/>
  <c r="C35" i="2"/>
  <c r="A36" i="2"/>
  <c r="B36" i="2"/>
  <c r="C36" i="2"/>
  <c r="A37" i="2"/>
  <c r="B37" i="2"/>
  <c r="C37" i="2"/>
  <c r="A38" i="2"/>
  <c r="B38" i="2"/>
  <c r="C38" i="2"/>
  <c r="V21" i="2"/>
  <c r="W21" i="2"/>
  <c r="X21" i="2"/>
  <c r="Y21" i="2"/>
  <c r="Z21" i="2"/>
  <c r="AA21" i="2"/>
  <c r="AB21" i="2"/>
  <c r="AC21" i="2"/>
  <c r="AD21" i="2"/>
  <c r="V22" i="2"/>
  <c r="D22" i="2" s="1"/>
  <c r="W22" i="2"/>
  <c r="E22" i="2" s="1"/>
  <c r="X22" i="2"/>
  <c r="F22" i="2" s="1"/>
  <c r="Y22" i="2"/>
  <c r="P22" i="2" s="1"/>
  <c r="Z22" i="2"/>
  <c r="Q22" i="2" s="1"/>
  <c r="AA22" i="2"/>
  <c r="R22" i="2" s="1"/>
  <c r="AB22" i="2"/>
  <c r="S22" i="2" s="1"/>
  <c r="AC22" i="2"/>
  <c r="T22" i="2" s="1"/>
  <c r="AD22" i="2"/>
  <c r="L22" i="2" s="1"/>
  <c r="V23" i="2"/>
  <c r="D23" i="2" s="1"/>
  <c r="W23" i="2"/>
  <c r="E23" i="2" s="1"/>
  <c r="X23" i="2"/>
  <c r="F23" i="2" s="1"/>
  <c r="Y23" i="2"/>
  <c r="Z23" i="2"/>
  <c r="Q23" i="2" s="1"/>
  <c r="AA23" i="2"/>
  <c r="I23" i="2" s="1"/>
  <c r="AB23" i="2"/>
  <c r="J23" i="2" s="1"/>
  <c r="AC23" i="2"/>
  <c r="T23" i="2" s="1"/>
  <c r="AD23" i="2"/>
  <c r="U23" i="2" s="1"/>
  <c r="V24" i="2"/>
  <c r="W24" i="2"/>
  <c r="E24" i="2" s="1"/>
  <c r="X24" i="2"/>
  <c r="O24" i="2" s="1"/>
  <c r="Y24" i="2"/>
  <c r="P24" i="2" s="1"/>
  <c r="Z24" i="2"/>
  <c r="AA24" i="2"/>
  <c r="I24" i="2" s="1"/>
  <c r="AB24" i="2"/>
  <c r="J24" i="2" s="1"/>
  <c r="AC24" i="2"/>
  <c r="K24" i="2" s="1"/>
  <c r="AD24" i="2"/>
  <c r="L24" i="2" s="1"/>
  <c r="V25" i="2"/>
  <c r="W25" i="2"/>
  <c r="X25" i="2"/>
  <c r="Y25" i="2"/>
  <c r="Z25" i="2"/>
  <c r="H25" i="2" s="1"/>
  <c r="AA25" i="2"/>
  <c r="I25" i="2" s="1"/>
  <c r="AB25" i="2"/>
  <c r="AC25" i="2"/>
  <c r="AD25" i="2"/>
  <c r="A21" i="2"/>
  <c r="A22" i="2"/>
  <c r="A23" i="2"/>
  <c r="A24" i="2"/>
  <c r="A25" i="2"/>
  <c r="B21" i="2"/>
  <c r="C21" i="2"/>
  <c r="B22" i="2"/>
  <c r="C22" i="2"/>
  <c r="B23" i="2"/>
  <c r="C23" i="2"/>
  <c r="B24" i="2"/>
  <c r="C24" i="2"/>
  <c r="B25" i="2"/>
  <c r="C25" i="2"/>
  <c r="D14" i="3"/>
  <c r="D13" i="3"/>
  <c r="D11" i="3"/>
  <c r="D10" i="3"/>
  <c r="D9" i="3"/>
  <c r="D8" i="3"/>
  <c r="D7" i="3"/>
  <c r="D6" i="3"/>
  <c r="D12" i="3"/>
  <c r="A14" i="3"/>
  <c r="F14" i="3" s="1"/>
  <c r="A13" i="3"/>
  <c r="F13" i="3" s="1"/>
  <c r="A12" i="3"/>
  <c r="F12" i="3" s="1"/>
  <c r="A11" i="3"/>
  <c r="F11" i="3" s="1"/>
  <c r="A10" i="3"/>
  <c r="F10" i="3" s="1"/>
  <c r="A9" i="3"/>
  <c r="F9" i="3" s="1"/>
  <c r="A8" i="3"/>
  <c r="F8" i="3" s="1"/>
  <c r="A7" i="3"/>
  <c r="F7" i="3" s="1"/>
  <c r="A6" i="3"/>
  <c r="F6" i="3" s="1"/>
  <c r="N41" i="2"/>
  <c r="O41" i="2"/>
  <c r="P41" i="2"/>
  <c r="Q41" i="2"/>
  <c r="R41" i="2"/>
  <c r="S41" i="2"/>
  <c r="T41" i="2"/>
  <c r="U41" i="2"/>
  <c r="M41" i="2"/>
  <c r="V16" i="2"/>
  <c r="W16" i="2"/>
  <c r="X16" i="2"/>
  <c r="Y16" i="2"/>
  <c r="Z16" i="2"/>
  <c r="AA16" i="2"/>
  <c r="AB16" i="2"/>
  <c r="AC16" i="2"/>
  <c r="AD16" i="2"/>
  <c r="V17" i="2"/>
  <c r="W17" i="2"/>
  <c r="X17" i="2"/>
  <c r="Y17" i="2"/>
  <c r="Z17" i="2"/>
  <c r="AA17" i="2"/>
  <c r="AB17" i="2"/>
  <c r="AC17" i="2"/>
  <c r="AD17" i="2"/>
  <c r="V18" i="2"/>
  <c r="W18" i="2"/>
  <c r="X18" i="2"/>
  <c r="Y18" i="2"/>
  <c r="Z18" i="2"/>
  <c r="AA18" i="2"/>
  <c r="AB18" i="2"/>
  <c r="AC18" i="2"/>
  <c r="AD18" i="2"/>
  <c r="V19" i="2"/>
  <c r="W19" i="2"/>
  <c r="X19" i="2"/>
  <c r="Y19" i="2"/>
  <c r="Z19" i="2"/>
  <c r="AA19" i="2"/>
  <c r="AB19" i="2"/>
  <c r="AC19" i="2"/>
  <c r="AD19" i="2"/>
  <c r="V20" i="2"/>
  <c r="W20" i="2"/>
  <c r="X20" i="2"/>
  <c r="Y20" i="2"/>
  <c r="Z20" i="2"/>
  <c r="AA20" i="2"/>
  <c r="AB20" i="2"/>
  <c r="AC20" i="2"/>
  <c r="AD20" i="2"/>
  <c r="W15" i="2"/>
  <c r="X15" i="2"/>
  <c r="Y15" i="2"/>
  <c r="Z15" i="2"/>
  <c r="AA15" i="2"/>
  <c r="AB15" i="2"/>
  <c r="AC15" i="2"/>
  <c r="AD15" i="2"/>
  <c r="V15" i="2"/>
  <c r="B16" i="2"/>
  <c r="C16" i="2"/>
  <c r="B17" i="2"/>
  <c r="C17" i="2"/>
  <c r="B18" i="2"/>
  <c r="C18" i="2"/>
  <c r="B19" i="2"/>
  <c r="C19" i="2"/>
  <c r="B20" i="2"/>
  <c r="C20" i="2"/>
  <c r="C15" i="2"/>
  <c r="B15" i="2"/>
  <c r="A16" i="2"/>
  <c r="A17" i="2"/>
  <c r="A18" i="2"/>
  <c r="A19" i="2"/>
  <c r="A20" i="2"/>
  <c r="A15" i="2"/>
  <c r="S25" i="2" l="1"/>
  <c r="J25" i="2"/>
  <c r="O25" i="2"/>
  <c r="F25" i="2"/>
  <c r="P25" i="2"/>
  <c r="G25" i="2"/>
  <c r="N25" i="2"/>
  <c r="E25" i="2"/>
  <c r="E26" i="2" s="1"/>
  <c r="M25" i="2"/>
  <c r="D25" i="2"/>
  <c r="M24" i="2"/>
  <c r="AF15" i="2"/>
  <c r="C6" i="3" s="1"/>
  <c r="M22" i="2"/>
  <c r="AL15" i="2"/>
  <c r="C12" i="3" s="1"/>
  <c r="AK15" i="2"/>
  <c r="C11" i="3" s="1"/>
  <c r="P23" i="2"/>
  <c r="AN22" i="2"/>
  <c r="B14" i="3" s="1"/>
  <c r="L23" i="2"/>
  <c r="U25" i="2"/>
  <c r="Q25" i="2"/>
  <c r="AG15" i="2"/>
  <c r="C7" i="3" s="1"/>
  <c r="AM22" i="2"/>
  <c r="B13" i="3" s="1"/>
  <c r="Q24" i="2"/>
  <c r="R24" i="2"/>
  <c r="AH15" i="2"/>
  <c r="C8" i="3" s="1"/>
  <c r="AN15" i="2"/>
  <c r="C14" i="3" s="1"/>
  <c r="K23" i="2"/>
  <c r="N24" i="2"/>
  <c r="H23" i="2"/>
  <c r="S23" i="2"/>
  <c r="G23" i="2"/>
  <c r="O23" i="2"/>
  <c r="K22" i="2"/>
  <c r="AL22" i="2"/>
  <c r="B12" i="3" s="1"/>
  <c r="AM15" i="2"/>
  <c r="C13" i="3" s="1"/>
  <c r="H22" i="2"/>
  <c r="AK22" i="2"/>
  <c r="B11" i="3" s="1"/>
  <c r="G22" i="2"/>
  <c r="AH22" i="2"/>
  <c r="B8" i="3" s="1"/>
  <c r="D24" i="2"/>
  <c r="O22" i="2"/>
  <c r="AI15" i="2"/>
  <c r="C9" i="3" s="1"/>
  <c r="F24" i="2"/>
  <c r="I22" i="2"/>
  <c r="I26" i="2" s="1"/>
  <c r="N22" i="2"/>
  <c r="T24" i="2"/>
  <c r="AJ22" i="2"/>
  <c r="B10" i="3" s="1"/>
  <c r="G24" i="2"/>
  <c r="J22" i="2"/>
  <c r="U24" i="2"/>
  <c r="R23" i="2"/>
  <c r="S24" i="2"/>
  <c r="AI22" i="2"/>
  <c r="B9" i="3" s="1"/>
  <c r="H24" i="2"/>
  <c r="T25" i="2"/>
  <c r="N23" i="2"/>
  <c r="AG22" i="2"/>
  <c r="B7" i="3" s="1"/>
  <c r="M23" i="2"/>
  <c r="U22" i="2"/>
  <c r="R25" i="2"/>
  <c r="AF22" i="2"/>
  <c r="B6" i="3" s="1"/>
  <c r="AJ15" i="2"/>
  <c r="C10" i="3" s="1"/>
  <c r="Z9" i="2"/>
  <c r="H9" i="2" s="1"/>
  <c r="N6" i="2"/>
  <c r="O6" i="2"/>
  <c r="P6" i="2"/>
  <c r="Q6" i="2"/>
  <c r="R6" i="2"/>
  <c r="S6" i="2"/>
  <c r="T6" i="2"/>
  <c r="U6" i="2"/>
  <c r="M6" i="2"/>
  <c r="E6" i="2"/>
  <c r="F6" i="2"/>
  <c r="G6" i="2"/>
  <c r="H6" i="2"/>
  <c r="I6" i="2"/>
  <c r="J6" i="2"/>
  <c r="K6" i="2"/>
  <c r="L6" i="2"/>
  <c r="D6" i="2"/>
  <c r="V6" i="2"/>
  <c r="W6" i="2"/>
  <c r="X6" i="2"/>
  <c r="Y6" i="2"/>
  <c r="Z6" i="2"/>
  <c r="AA6" i="2"/>
  <c r="AB6" i="2"/>
  <c r="AC6" i="2"/>
  <c r="AD6" i="2"/>
  <c r="V7" i="2"/>
  <c r="D7" i="2" s="1"/>
  <c r="W7" i="2"/>
  <c r="E7" i="2" s="1"/>
  <c r="X7" i="2"/>
  <c r="F7" i="2" s="1"/>
  <c r="Y7" i="2"/>
  <c r="G7" i="2" s="1"/>
  <c r="Z7" i="2"/>
  <c r="H7" i="2" s="1"/>
  <c r="AA7" i="2"/>
  <c r="I7" i="2" s="1"/>
  <c r="AB7" i="2"/>
  <c r="J7" i="2" s="1"/>
  <c r="AC7" i="2"/>
  <c r="K7" i="2" s="1"/>
  <c r="AD7" i="2"/>
  <c r="L7" i="2" s="1"/>
  <c r="V8" i="2"/>
  <c r="D8" i="2" s="1"/>
  <c r="W8" i="2"/>
  <c r="E8" i="2" s="1"/>
  <c r="X8" i="2"/>
  <c r="F8" i="2" s="1"/>
  <c r="Y8" i="2"/>
  <c r="G8" i="2" s="1"/>
  <c r="Z8" i="2"/>
  <c r="H8" i="2" s="1"/>
  <c r="AA8" i="2"/>
  <c r="I8" i="2" s="1"/>
  <c r="AB8" i="2"/>
  <c r="J8" i="2" s="1"/>
  <c r="AC8" i="2"/>
  <c r="K8" i="2" s="1"/>
  <c r="AD8" i="2"/>
  <c r="L8" i="2" s="1"/>
  <c r="V9" i="2"/>
  <c r="D9" i="2" s="1"/>
  <c r="W9" i="2"/>
  <c r="E9" i="2" s="1"/>
  <c r="X9" i="2"/>
  <c r="F9" i="2" s="1"/>
  <c r="Y9" i="2"/>
  <c r="G9" i="2" s="1"/>
  <c r="AA9" i="2"/>
  <c r="I9" i="2" s="1"/>
  <c r="AB9" i="2"/>
  <c r="J9" i="2" s="1"/>
  <c r="AC9" i="2"/>
  <c r="K9" i="2" s="1"/>
  <c r="AD9" i="2"/>
  <c r="L9" i="2" s="1"/>
  <c r="V10" i="2"/>
  <c r="D10" i="2" s="1"/>
  <c r="W10" i="2"/>
  <c r="E10" i="2" s="1"/>
  <c r="X10" i="2"/>
  <c r="F10" i="2" s="1"/>
  <c r="Y10" i="2"/>
  <c r="G10" i="2" s="1"/>
  <c r="Z10" i="2"/>
  <c r="H10" i="2" s="1"/>
  <c r="AA10" i="2"/>
  <c r="I10" i="2" s="1"/>
  <c r="AB10" i="2"/>
  <c r="J10" i="2" s="1"/>
  <c r="AC10" i="2"/>
  <c r="K10" i="2" s="1"/>
  <c r="AD10" i="2"/>
  <c r="L10" i="2" s="1"/>
  <c r="V11" i="2"/>
  <c r="D11" i="2" s="1"/>
  <c r="W11" i="2"/>
  <c r="E11" i="2" s="1"/>
  <c r="X11" i="2"/>
  <c r="F11" i="2" s="1"/>
  <c r="Y11" i="2"/>
  <c r="G11" i="2" s="1"/>
  <c r="Z11" i="2"/>
  <c r="H11" i="2" s="1"/>
  <c r="AA11" i="2"/>
  <c r="I11" i="2" s="1"/>
  <c r="AB11" i="2"/>
  <c r="J11" i="2" s="1"/>
  <c r="AC11" i="2"/>
  <c r="K11" i="2" s="1"/>
  <c r="AD11" i="2"/>
  <c r="L11" i="2" s="1"/>
  <c r="V12" i="2"/>
  <c r="D12" i="2" s="1"/>
  <c r="W12" i="2"/>
  <c r="E12" i="2" s="1"/>
  <c r="X12" i="2"/>
  <c r="F12" i="2" s="1"/>
  <c r="Y12" i="2"/>
  <c r="G12" i="2" s="1"/>
  <c r="Z12" i="2"/>
  <c r="H12" i="2" s="1"/>
  <c r="AA12" i="2"/>
  <c r="I12" i="2" s="1"/>
  <c r="AB12" i="2"/>
  <c r="J12" i="2" s="1"/>
  <c r="AC12" i="2"/>
  <c r="K12" i="2" s="1"/>
  <c r="AD12" i="2"/>
  <c r="L12" i="2" s="1"/>
  <c r="V13" i="2"/>
  <c r="D13" i="2" s="1"/>
  <c r="W13" i="2"/>
  <c r="E13" i="2" s="1"/>
  <c r="X13" i="2"/>
  <c r="F13" i="2" s="1"/>
  <c r="Y13" i="2"/>
  <c r="G13" i="2" s="1"/>
  <c r="Z13" i="2"/>
  <c r="H13" i="2" s="1"/>
  <c r="AA13" i="2"/>
  <c r="I13" i="2" s="1"/>
  <c r="AB13" i="2"/>
  <c r="J13" i="2" s="1"/>
  <c r="AC13" i="2"/>
  <c r="K13" i="2" s="1"/>
  <c r="AD13" i="2"/>
  <c r="L13" i="2" s="1"/>
  <c r="V14" i="2"/>
  <c r="W14" i="2"/>
  <c r="X14" i="2"/>
  <c r="Y14" i="2"/>
  <c r="Z14" i="2"/>
  <c r="AA14" i="2"/>
  <c r="AB14" i="2"/>
  <c r="AC14" i="2"/>
  <c r="AD14" i="2"/>
  <c r="N15" i="2"/>
  <c r="O15" i="2"/>
  <c r="P15" i="2"/>
  <c r="Q15" i="2"/>
  <c r="T15" i="2"/>
  <c r="U15" i="2"/>
  <c r="M16" i="2"/>
  <c r="Q16" i="2"/>
  <c r="N17" i="2"/>
  <c r="Q17" i="2"/>
  <c r="R17" i="2"/>
  <c r="U17" i="2"/>
  <c r="Q18" i="2"/>
  <c r="R18" i="2"/>
  <c r="T18" i="2"/>
  <c r="U18" i="2"/>
  <c r="M19" i="2"/>
  <c r="P19" i="2"/>
  <c r="T19" i="2"/>
  <c r="U19" i="2"/>
  <c r="N20" i="2"/>
  <c r="O20" i="2"/>
  <c r="P20" i="2"/>
  <c r="Q20" i="2"/>
  <c r="U20" i="2"/>
  <c r="V26" i="2"/>
  <c r="W26" i="2"/>
  <c r="X26" i="2"/>
  <c r="Y26" i="2"/>
  <c r="Z26" i="2"/>
  <c r="AA26" i="2"/>
  <c r="AB26" i="2"/>
  <c r="AC26" i="2"/>
  <c r="AD26" i="2"/>
  <c r="V27" i="2"/>
  <c r="W27" i="2"/>
  <c r="N27" i="2" s="1"/>
  <c r="X27" i="2"/>
  <c r="O27" i="2" s="1"/>
  <c r="Y27" i="2"/>
  <c r="P27" i="2" s="1"/>
  <c r="Z27" i="2"/>
  <c r="Q27" i="2" s="1"/>
  <c r="AA27" i="2"/>
  <c r="R27" i="2" s="1"/>
  <c r="AB27" i="2"/>
  <c r="S27" i="2" s="1"/>
  <c r="AC27" i="2"/>
  <c r="T27" i="2" s="1"/>
  <c r="AD27" i="2"/>
  <c r="U27" i="2" s="1"/>
  <c r="M28" i="2"/>
  <c r="N28" i="2"/>
  <c r="O28" i="2"/>
  <c r="P28" i="2"/>
  <c r="Q28" i="2"/>
  <c r="R28" i="2"/>
  <c r="S28" i="2"/>
  <c r="T28" i="2"/>
  <c r="U28" i="2"/>
  <c r="M29" i="2"/>
  <c r="N29" i="2"/>
  <c r="O29" i="2"/>
  <c r="P29" i="2"/>
  <c r="Q29" i="2"/>
  <c r="R29" i="2"/>
  <c r="S29" i="2"/>
  <c r="T29" i="2"/>
  <c r="U29" i="2"/>
  <c r="M30" i="2"/>
  <c r="N30" i="2"/>
  <c r="O30" i="2"/>
  <c r="P30" i="2"/>
  <c r="Q30" i="2"/>
  <c r="R30" i="2"/>
  <c r="S30" i="2"/>
  <c r="T30" i="2"/>
  <c r="U30" i="2"/>
  <c r="M31" i="2"/>
  <c r="N31" i="2"/>
  <c r="O31" i="2"/>
  <c r="P31" i="2"/>
  <c r="Q31" i="2"/>
  <c r="R31" i="2"/>
  <c r="S31" i="2"/>
  <c r="T31" i="2"/>
  <c r="U31" i="2"/>
  <c r="M32" i="2"/>
  <c r="N32" i="2"/>
  <c r="O32" i="2"/>
  <c r="P32" i="2"/>
  <c r="Q32" i="2"/>
  <c r="R32" i="2"/>
  <c r="S32" i="2"/>
  <c r="T32" i="2"/>
  <c r="U32" i="2"/>
  <c r="M33" i="2"/>
  <c r="N33" i="2"/>
  <c r="S33" i="2"/>
  <c r="T33" i="2"/>
  <c r="U33" i="2"/>
  <c r="N34" i="2"/>
  <c r="O34" i="2"/>
  <c r="P34" i="2"/>
  <c r="Q34" i="2"/>
  <c r="R34" i="2"/>
  <c r="S34" i="2"/>
  <c r="T34" i="2"/>
  <c r="U34" i="2"/>
  <c r="M35" i="2"/>
  <c r="N35" i="2"/>
  <c r="O35" i="2"/>
  <c r="P35" i="2"/>
  <c r="Q35" i="2"/>
  <c r="R35" i="2"/>
  <c r="S35" i="2"/>
  <c r="T35" i="2"/>
  <c r="U35" i="2"/>
  <c r="M36" i="2"/>
  <c r="N36" i="2"/>
  <c r="O36" i="2"/>
  <c r="P36" i="2"/>
  <c r="Q36" i="2"/>
  <c r="R36" i="2"/>
  <c r="S36" i="2"/>
  <c r="T36" i="2"/>
  <c r="U36" i="2"/>
  <c r="M37" i="2"/>
  <c r="N37" i="2"/>
  <c r="O37" i="2"/>
  <c r="S37" i="2"/>
  <c r="T37" i="2"/>
  <c r="U37" i="2"/>
  <c r="M38" i="2"/>
  <c r="N38" i="2"/>
  <c r="O38" i="2"/>
  <c r="P38" i="2"/>
  <c r="Q38" i="2"/>
  <c r="R38" i="2"/>
  <c r="S38" i="2"/>
  <c r="T38" i="2"/>
  <c r="U38" i="2"/>
  <c r="V41" i="2"/>
  <c r="W41" i="2"/>
  <c r="X41" i="2"/>
  <c r="Y41" i="2"/>
  <c r="Z41" i="2"/>
  <c r="AA41" i="2"/>
  <c r="AB41" i="2"/>
  <c r="AC41" i="2"/>
  <c r="AD41" i="2"/>
  <c r="B6" i="2"/>
  <c r="C6" i="2"/>
  <c r="B7" i="2"/>
  <c r="C7" i="2"/>
  <c r="B8" i="2"/>
  <c r="C8" i="2"/>
  <c r="B9" i="2"/>
  <c r="C9" i="2"/>
  <c r="B10" i="2"/>
  <c r="C10" i="2"/>
  <c r="B11" i="2"/>
  <c r="C11" i="2"/>
  <c r="B12" i="2"/>
  <c r="C12" i="2"/>
  <c r="B13" i="2"/>
  <c r="C13" i="2"/>
  <c r="B14" i="2"/>
  <c r="C14" i="2"/>
  <c r="B26" i="2"/>
  <c r="C26" i="2"/>
  <c r="B27" i="2"/>
  <c r="C27" i="2"/>
  <c r="A7" i="2"/>
  <c r="A8" i="2"/>
  <c r="A9" i="2"/>
  <c r="A10" i="2"/>
  <c r="A11" i="2"/>
  <c r="A12" i="2"/>
  <c r="A13" i="2"/>
  <c r="A14" i="2"/>
  <c r="A26" i="2"/>
  <c r="A27" i="2"/>
  <c r="A6" i="2"/>
  <c r="J26" i="2" l="1"/>
  <c r="D26" i="2"/>
  <c r="H26" i="2"/>
  <c r="P33" i="2"/>
  <c r="L26" i="2"/>
  <c r="P37" i="2"/>
  <c r="M34" i="2"/>
  <c r="R37" i="2"/>
  <c r="R33" i="2"/>
  <c r="K26" i="2"/>
  <c r="F26" i="2"/>
  <c r="G26" i="2"/>
  <c r="Q37" i="2"/>
  <c r="Q33" i="2"/>
  <c r="K14" i="2"/>
  <c r="O33" i="2"/>
  <c r="M26" i="2"/>
  <c r="M27" i="2"/>
  <c r="M15" i="2"/>
  <c r="P12" i="2"/>
  <c r="M11" i="2"/>
  <c r="S9" i="2"/>
  <c r="O12" i="2"/>
  <c r="U10" i="2"/>
  <c r="R9" i="2"/>
  <c r="I14" i="2"/>
  <c r="N8" i="2"/>
  <c r="Q13" i="2"/>
  <c r="N12" i="2"/>
  <c r="T10" i="2"/>
  <c r="P9" i="2"/>
  <c r="M8" i="2"/>
  <c r="R13" i="2"/>
  <c r="P13" i="2"/>
  <c r="M12" i="2"/>
  <c r="S10" i="2"/>
  <c r="U7" i="2"/>
  <c r="T7" i="2"/>
  <c r="N13" i="2"/>
  <c r="T11" i="2"/>
  <c r="S7" i="2"/>
  <c r="P10" i="2"/>
  <c r="T8" i="2"/>
  <c r="Q7" i="2"/>
  <c r="P7" i="2"/>
  <c r="O7" i="2"/>
  <c r="F14" i="2"/>
  <c r="U13" i="2"/>
  <c r="N7" i="2"/>
  <c r="P18" i="2"/>
  <c r="M20" i="2"/>
  <c r="S19" i="2"/>
  <c r="S18" i="2"/>
  <c r="T13" i="2"/>
  <c r="P17" i="2"/>
  <c r="M17" i="2"/>
  <c r="R19" i="2"/>
  <c r="O18" i="2"/>
  <c r="U16" i="2"/>
  <c r="R12" i="2"/>
  <c r="T20" i="2"/>
  <c r="Q19" i="2"/>
  <c r="N18" i="2"/>
  <c r="T16" i="2"/>
  <c r="M7" i="2"/>
  <c r="S20" i="2"/>
  <c r="M18" i="2"/>
  <c r="S16" i="2"/>
  <c r="S13" i="2"/>
  <c r="R20" i="2"/>
  <c r="O19" i="2"/>
  <c r="R16" i="2"/>
  <c r="N19" i="2"/>
  <c r="T17" i="2"/>
  <c r="S17" i="2"/>
  <c r="P16" i="2"/>
  <c r="O16" i="2"/>
  <c r="N16" i="2"/>
  <c r="S15" i="2"/>
  <c r="O17" i="2"/>
  <c r="R15" i="2"/>
  <c r="Q9" i="2"/>
  <c r="M13" i="2"/>
  <c r="U12" i="2"/>
  <c r="Q12" i="2"/>
  <c r="N10" i="2"/>
  <c r="S11" i="2"/>
  <c r="P11" i="2"/>
  <c r="R11" i="2"/>
  <c r="R7" i="2"/>
  <c r="N11" i="2"/>
  <c r="O8" i="2"/>
  <c r="O10" i="2"/>
  <c r="T9" i="2"/>
  <c r="O13" i="2"/>
  <c r="U11" i="2"/>
  <c r="R10" i="2"/>
  <c r="O9" i="2"/>
  <c r="Q10" i="2"/>
  <c r="N9" i="2"/>
  <c r="M9" i="2"/>
  <c r="U8" i="2"/>
  <c r="T12" i="2"/>
  <c r="Q11" i="2"/>
  <c r="S12" i="2"/>
  <c r="M10" i="2"/>
  <c r="S8" i="2"/>
  <c r="O11" i="2"/>
  <c r="U9" i="2"/>
  <c r="R8" i="2"/>
  <c r="Q8" i="2"/>
  <c r="P8" i="2"/>
  <c r="I39" i="2" l="1"/>
  <c r="D14" i="2"/>
  <c r="J14" i="2"/>
  <c r="J39" i="2" s="1"/>
  <c r="E14" i="2"/>
  <c r="M40" i="2"/>
  <c r="N40" i="2"/>
  <c r="S40" i="2"/>
  <c r="O40" i="2"/>
  <c r="G14" i="2"/>
  <c r="P40" i="2"/>
  <c r="F39" i="2"/>
  <c r="H14" i="2"/>
  <c r="K39" i="2"/>
  <c r="Q40" i="2"/>
  <c r="T40" i="2"/>
  <c r="L14" i="2"/>
  <c r="L39" i="2" s="1"/>
  <c r="R40" i="2"/>
  <c r="U40" i="2"/>
  <c r="F40" i="1" l="1"/>
  <c r="K40" i="1"/>
  <c r="L40" i="1"/>
  <c r="I40" i="1"/>
  <c r="J40" i="1"/>
  <c r="E39" i="2"/>
  <c r="G41" i="1"/>
  <c r="Y40" i="2" s="1"/>
  <c r="P42" i="2"/>
  <c r="F41" i="1"/>
  <c r="X40" i="2" s="1"/>
  <c r="O42" i="2"/>
  <c r="L41" i="1"/>
  <c r="AD40" i="2" s="1"/>
  <c r="U42" i="2"/>
  <c r="I41" i="1"/>
  <c r="AA40" i="2" s="1"/>
  <c r="R42" i="2"/>
  <c r="J41" i="1"/>
  <c r="AB40" i="2" s="1"/>
  <c r="S42" i="2"/>
  <c r="E41" i="1"/>
  <c r="W40" i="2" s="1"/>
  <c r="N42" i="2"/>
  <c r="K41" i="1"/>
  <c r="AC40" i="2" s="1"/>
  <c r="T42" i="2"/>
  <c r="H41" i="1"/>
  <c r="Z40" i="2" s="1"/>
  <c r="Q42" i="2"/>
  <c r="D41" i="1"/>
  <c r="V40" i="2" s="1"/>
  <c r="M42" i="2"/>
  <c r="D39" i="2"/>
  <c r="H39" i="2"/>
  <c r="G39" i="2"/>
  <c r="E12" i="3" l="1"/>
  <c r="E11" i="3"/>
  <c r="E14" i="3"/>
  <c r="E13" i="3"/>
  <c r="E8" i="3"/>
  <c r="L42" i="1"/>
  <c r="AD42" i="2" s="1"/>
  <c r="K42" i="1"/>
  <c r="AC42" i="2" s="1"/>
  <c r="J42" i="1"/>
  <c r="AB42" i="2" s="1"/>
  <c r="I42" i="1"/>
  <c r="AA42" i="2" s="1"/>
  <c r="H42" i="1"/>
  <c r="Z42" i="2" s="1"/>
  <c r="G42" i="1"/>
  <c r="Y42" i="2" s="1"/>
  <c r="E42" i="1"/>
  <c r="W42" i="2" s="1"/>
  <c r="D42" i="1"/>
  <c r="V42" i="2" s="1"/>
  <c r="AB39" i="2"/>
  <c r="AD39" i="2"/>
  <c r="AA39" i="2"/>
  <c r="X39" i="2"/>
  <c r="G40" i="1"/>
  <c r="D40" i="1"/>
  <c r="H40" i="1"/>
  <c r="AC39" i="2"/>
  <c r="E40" i="1"/>
  <c r="U43" i="2"/>
  <c r="F42" i="1"/>
  <c r="X42" i="2" s="1"/>
  <c r="Y39" i="2" l="1"/>
  <c r="V39" i="2"/>
  <c r="E7" i="3"/>
  <c r="Z39" i="2"/>
  <c r="L43" i="1"/>
  <c r="J16" i="3" s="1"/>
  <c r="E6" i="3"/>
  <c r="W39" i="2"/>
  <c r="E9" i="3"/>
  <c r="E10" i="3"/>
</calcChain>
</file>

<file path=xl/sharedStrings.xml><?xml version="1.0" encoding="utf-8"?>
<sst xmlns="http://schemas.openxmlformats.org/spreadsheetml/2006/main" count="493" uniqueCount="178">
  <si>
    <t>D8</t>
  </si>
  <si>
    <t>D10</t>
  </si>
  <si>
    <t>D6</t>
  </si>
  <si>
    <t>D12</t>
  </si>
  <si>
    <t>AD</t>
  </si>
  <si>
    <t>PC</t>
  </si>
  <si>
    <t>D20</t>
  </si>
  <si>
    <t>D16</t>
  </si>
  <si>
    <t>D4</t>
  </si>
  <si>
    <t>Figure Type</t>
  </si>
  <si>
    <t>ADM</t>
  </si>
  <si>
    <t>PCM</t>
  </si>
  <si>
    <t>Weapon and Armor Changes (+/-PCM to add/remove):</t>
  </si>
  <si>
    <t>Elves are excellent marksmen, so receive a -1 with all ranged weapons, but +1 in melee.  Also, move full in Rough if it is woods.</t>
  </si>
  <si>
    <t>Humans and similar above ground dwellers see perfectly in the daylight but their vision is 12" maximum at night which limits ranged weapons.</t>
  </si>
  <si>
    <t>Trolls’ skin regenerates quickly so they recover 2 DMs per turn, but are always +2 in full daylight.</t>
  </si>
  <si>
    <t>Dwarf</t>
  </si>
  <si>
    <t>Elf</t>
  </si>
  <si>
    <t>Improvised Weapon</t>
  </si>
  <si>
    <t>Ranged Magical Attack</t>
  </si>
  <si>
    <t>Figure Size</t>
  </si>
  <si>
    <t>Figure 1</t>
  </si>
  <si>
    <t>Figure 2</t>
  </si>
  <si>
    <t>Figure 3</t>
  </si>
  <si>
    <t>Figure 4</t>
  </si>
  <si>
    <t>Figure 5</t>
  </si>
  <si>
    <t>Figure 6</t>
  </si>
  <si>
    <t>Figure 7</t>
  </si>
  <si>
    <t>Figure 8</t>
  </si>
  <si>
    <t>Figure 9</t>
  </si>
  <si>
    <t>Number of Replicas</t>
  </si>
  <si>
    <t>Very Large - 1.5” - Mounted Human, Ent, Giant</t>
  </si>
  <si>
    <t>Huge - 1.75” - Mounted Saurian, Elemental</t>
  </si>
  <si>
    <t>Do NOT Enter Any Data on This Sheet</t>
  </si>
  <si>
    <t>Carry-Over Data from Input Sheet</t>
  </si>
  <si>
    <t>AD Calc Data</t>
  </si>
  <si>
    <t>PC Calc Data</t>
  </si>
  <si>
    <t>Unarmored</t>
  </si>
  <si>
    <t>Armored</t>
  </si>
  <si>
    <t>Heavily Armored</t>
  </si>
  <si>
    <t>Super Heavily Armored</t>
  </si>
  <si>
    <t>Change Armor/Grade (i.e. +/- 1 to 3)</t>
  </si>
  <si>
    <t>Note that there is not checking built in (i.e. you could select two base sizes for one figure and will be charged the cost for both).</t>
  </si>
  <si>
    <t>For the Change Armor per Grade only, adding a 1 to 3 will inprove the armor that many grades, or a -1 to -3 will downgrand it that many levels.</t>
  </si>
  <si>
    <t>Add a 1 into a white cell to the to select and item.  Do not modify any colored cells.</t>
  </si>
  <si>
    <t>Notes:</t>
  </si>
  <si>
    <t xml:space="preserve">Note (Unless upgraded):  </t>
  </si>
  <si>
    <t>Fighters and Monsters are Armored</t>
  </si>
  <si>
    <t>Knights are Heavily Armored</t>
  </si>
  <si>
    <t>All Magicians are Unarmed</t>
  </si>
  <si>
    <t>Assassins have Daggers</t>
  </si>
  <si>
    <t>Peasants have Improvised Weapons</t>
  </si>
  <si>
    <t>Fighters Broadswords</t>
  </si>
  <si>
    <t>Armor Grades:</t>
  </si>
  <si>
    <t>Unit Name:</t>
  </si>
  <si>
    <t>War Bands II, Troop Roster</t>
  </si>
  <si>
    <t>Player Name:</t>
  </si>
  <si>
    <t>Pig-Faced Orcs’ skin counts as natural armor so they cannot ever be unarmored.</t>
  </si>
  <si>
    <t>Race</t>
  </si>
  <si>
    <t>Instructions and notes:</t>
  </si>
  <si>
    <t xml:space="preserve">Different traits for races adds interest.  With the vast range of fantasy types available, we offer just a basic list here.  When making your own stats, give a penalty </t>
  </si>
  <si>
    <t xml:space="preserve">     to offset any bonus.  Additional new stats can only be used with the consent of all players.</t>
  </si>
  <si>
    <t xml:space="preserve">For the Weapon and Armor Changes section:  adding a -1 will remove an item that comes with a figure based on its class, adding a # greater </t>
  </si>
  <si>
    <t xml:space="preserve">     than 1 will add multiples.</t>
  </si>
  <si>
    <t>Figures 1-9 are actually figure types; enter the number of each type of figure under Number of Replicas.</t>
  </si>
  <si>
    <t>War Band II Unit Builder Utility</t>
  </si>
  <si>
    <t>Assassin</t>
  </si>
  <si>
    <t>Knight</t>
  </si>
  <si>
    <t>Magician</t>
  </si>
  <si>
    <t>Monster</t>
  </si>
  <si>
    <t>Peasant</t>
  </si>
  <si>
    <t>Fighter</t>
  </si>
  <si>
    <t>Figure Skill</t>
  </si>
  <si>
    <t>Legendary</t>
  </si>
  <si>
    <t>Heroic</t>
  </si>
  <si>
    <t>Trained</t>
  </si>
  <si>
    <t>Untrained</t>
  </si>
  <si>
    <t>Tiny - 0.5” - Fairy, Large Rat, Small Dog</t>
  </si>
  <si>
    <t>Small - 0.75” - Dwarf, Goblin, Mouse Warrior</t>
  </si>
  <si>
    <t>Medium - 1.0” - Human, Elf, Orc, Wolf</t>
  </si>
  <si>
    <t>Large - 1.25” - Pig-Faced Orc, Saurian, Troll</t>
  </si>
  <si>
    <t>Figure 
AD</t>
  </si>
  <si>
    <t>Rulebook Sample</t>
  </si>
  <si>
    <t>Bow, Sling, Javelin</t>
  </si>
  <si>
    <t>Very Small Weapon (Dagger or Similar)</t>
  </si>
  <si>
    <t>Small Weapon (Short Sword, Small Axe, or Similar)</t>
  </si>
  <si>
    <t>Shield (Physical, Natural, or Magical)</t>
  </si>
  <si>
    <t>1-Handed Weapon (Broadsword, Axe, Mace or Similar)</t>
  </si>
  <si>
    <t xml:space="preserve">Musical Instrument </t>
  </si>
  <si>
    <t>2-Handed Weapon, Gunpowder Weapon</t>
  </si>
  <si>
    <t>Battle Standard</t>
  </si>
  <si>
    <t>All Assassins, Magicians, and Peasants are Unarmored</t>
  </si>
  <si>
    <t>Knights have 2-Handed Weapons, and Monsters have the equiv. attack</t>
  </si>
  <si>
    <t>Gnome</t>
  </si>
  <si>
    <t>Goblin</t>
  </si>
  <si>
    <t>Hobgoblin</t>
  </si>
  <si>
    <t>Goblins and other underground dwellers see perfectly in dark but shoot and melee at a +1 in full daylight.</t>
  </si>
  <si>
    <t>Hobgoblins and other underground dwellers see perfectly in dark but shoot and melee at a +1 in full daylight.</t>
  </si>
  <si>
    <t>Dwarves move full in Rough if it is rocky or hills, but -2” movement overall.  Also mining/counter-mining in certain scenarios.</t>
  </si>
  <si>
    <t>Gnomes can disappear from sight for one full move so they get one free evade per turn of anyone trying to move into melee contact with them but it gives them 2 DMs to do so.  Also mining/counter-mining in certain scenarios.</t>
  </si>
  <si>
    <t>Insectoids are excellent in close combat, so receive a -1 in melee, but a +1 with all ranged weapons.  Also, they move full in Rough if it is rocky or broken ground, but -4” in cold environments.</t>
  </si>
  <si>
    <t>Zombies do not rout because of DMs.  They can never be rated above Untrained.</t>
  </si>
  <si>
    <t>Skeletons do not rout because of DMs.  They can never be rated above Untrained.</t>
  </si>
  <si>
    <t>Human</t>
  </si>
  <si>
    <t>Human Savanna/Desert</t>
  </si>
  <si>
    <t>Insectoid</t>
  </si>
  <si>
    <t>Pig-Faced Orc</t>
  </si>
  <si>
    <t>Ratog</t>
  </si>
  <si>
    <t>Saurian</t>
  </si>
  <si>
    <t>Skeleton</t>
  </si>
  <si>
    <t>Troll</t>
  </si>
  <si>
    <t>Zombie</t>
  </si>
  <si>
    <t>Receive -1 on Ranged Attacks/+1 in Melee.  Move full in Rough if Woods.</t>
  </si>
  <si>
    <t>Move full in Rough if Rocky/Hills, but -2” overall.</t>
  </si>
  <si>
    <t>Can disappear from sight for one full move.</t>
  </si>
  <si>
    <t>See perfectly in dark but reveive a +1 in full daylight.</t>
  </si>
  <si>
    <t>See perfectly in daylight but only 12" max. at night.</t>
  </si>
  <si>
    <t>Human savanna and desert dwellers move +2” in hot environments, but -2” in cold.  See perfectly in the daylight but their vision is 12" maximum at night.</t>
  </si>
  <si>
    <t>Receive a -1 in Melee/+1 on Ranged Attacks.  Move full in Rough if it is Rocky or Broken Ground, but -4” in Cold environments.</t>
  </si>
  <si>
    <t>See perfectly in daylight but only 12" max. at night.   Move +2” in Hot environments/-2” in Cold.</t>
  </si>
  <si>
    <t>Skin counts as natural armor, so cannot be unarmored.</t>
  </si>
  <si>
    <t>Ratogs’ thick fur counts as natural armor so they cannot ever be unarmored.</t>
  </si>
  <si>
    <t>Thick fur counts as natural armor, so cannot be unarmored.</t>
  </si>
  <si>
    <t>Saurians’ scales count as natural armor so they cannot ever be unarmored.</t>
  </si>
  <si>
    <t>Scales counts as natural armor, so cannot be unarmored.</t>
  </si>
  <si>
    <t>Skin regenerates; recover 2 DMs/turn. Receive +2 in full daylight.</t>
  </si>
  <si>
    <t>Number of Replicas:</t>
  </si>
  <si>
    <t xml:space="preserve"> Figure AD:</t>
  </si>
  <si>
    <t>Figure PC:</t>
  </si>
  <si>
    <t>Total PC for Squad:</t>
  </si>
  <si>
    <t>Total PC for War Band:</t>
  </si>
  <si>
    <t>Chariot</t>
  </si>
  <si>
    <t>Extra Crew</t>
  </si>
  <si>
    <t>Figure Race/Notes</t>
  </si>
  <si>
    <t>Race:</t>
  </si>
  <si>
    <t>Racial Bonuses</t>
  </si>
  <si>
    <t>Notes/Description</t>
  </si>
  <si>
    <t>Mounted</t>
  </si>
  <si>
    <t>Additional Notes:</t>
  </si>
  <si>
    <t>Do not rout. Cannot be above Untrained.</t>
  </si>
  <si>
    <t>Fairy</t>
  </si>
  <si>
    <t>Heavy Siege Weapon, Fast (Mtd.) Movement</t>
  </si>
  <si>
    <t>Racial Bonus and Penalties (These are added to the Roster Notes but only if names are typed in row 4 exactly as shown below):</t>
  </si>
  <si>
    <t>Elf, Human, Hobbit Alliance</t>
  </si>
  <si>
    <t>Elf &amp; Human</t>
  </si>
  <si>
    <t/>
  </si>
  <si>
    <t>L Ftr 2 Wps</t>
  </si>
  <si>
    <t>T Ftr</t>
  </si>
  <si>
    <t>T Ftr. Bow</t>
  </si>
  <si>
    <t>T Ftr. Spear</t>
  </si>
  <si>
    <t>T Ftr. W&amp;Sh.</t>
  </si>
  <si>
    <t>T Peasant</t>
  </si>
  <si>
    <t>T Magician</t>
  </si>
  <si>
    <t>Hobbit</t>
  </si>
  <si>
    <t>T Assassin</t>
  </si>
  <si>
    <t>Mining Coalition of Midivar</t>
  </si>
  <si>
    <t>L Ftr w/Sh &amp; Hvy Arm</t>
  </si>
  <si>
    <t>E Magician</t>
  </si>
  <si>
    <t>T Knight</t>
  </si>
  <si>
    <t>E Ftr. Unarm w/Sh</t>
  </si>
  <si>
    <t>E Ftr w/Sh</t>
  </si>
  <si>
    <t>E Ftr Unarm</t>
  </si>
  <si>
    <t>T Ass w/Short Swd</t>
  </si>
  <si>
    <t>Version 10/29/2024</t>
  </si>
  <si>
    <t>RRB Minis &amp; More</t>
  </si>
  <si>
    <t>The League of Pig-Faced Orc Tribes</t>
  </si>
  <si>
    <t>Officer</t>
  </si>
  <si>
    <t>Std. Bearer</t>
  </si>
  <si>
    <t>Musician</t>
  </si>
  <si>
    <t xml:space="preserve"> Bodyguard w/Halberd</t>
  </si>
  <si>
    <t>Enormous - 2.0+” - Dragon, War Chariot, Siege Eq.</t>
  </si>
  <si>
    <t>Archers</t>
  </si>
  <si>
    <t>Mtd. Officer, Fast</t>
  </si>
  <si>
    <t>Mtd. Musician, Fast</t>
  </si>
  <si>
    <t>Mtd. w/Spear, Fast</t>
  </si>
  <si>
    <t>Mtd. w/Bow, Fast</t>
  </si>
  <si>
    <t>Weap &amp; Shield Troops</t>
  </si>
  <si>
    <t>Mtd. Std. Bearer w/Sword, Fast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</si>
</sst>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2"/>
      <color theme="1"/>
      <name val="Times New Roman"/>
      <family val="2"/>
    </font>
    <font>
      <b/>
      <sz val="12"/>
      <color theme="1"/>
      <name val="Times New Roman"/>
      <family val="1"/>
    </font>
    <font>
      <sz val="8"/>
      <name val="Times New Roman"/>
      <family val="2"/>
    </font>
    <font>
      <sz val="12"/>
      <color theme="0" tint="-4.9989318521683403E-2"/>
      <name val="Times New Roman"/>
      <family val="2"/>
    </font>
    <font>
      <b/>
      <sz val="14"/>
      <color theme="1"/>
      <name val="Times New Roman"/>
      <family val="1"/>
    </font>
    <font>
      <sz val="14"/>
      <color theme="1"/>
      <name val="Times New Roman"/>
      <family val="1"/>
    </font>
    <font>
      <b/>
      <sz val="24"/>
      <color theme="1"/>
      <name val="Times New Roman"/>
      <family val="1"/>
    </font>
    <font>
      <sz val="24"/>
      <color theme="1"/>
      <name val="Times New Roman"/>
      <family val="1"/>
    </font>
    <font>
      <b/>
      <sz val="10"/>
      <color theme="1"/>
      <name val="Times New Roman"/>
      <family val="1"/>
    </font>
    <font>
      <sz val="11"/>
      <color theme="1"/>
      <name val="Times New Roman"/>
      <family val="1"/>
    </font>
    <font>
      <sz val="10"/>
      <color theme="1"/>
      <name val="Times New Roman"/>
      <family val="1"/>
    </font>
    <font>
      <sz val="10"/>
      <color theme="1"/>
      <name val="Times New Roman"/>
      <family val="2"/>
    </font>
    <font>
      <sz val="12"/>
      <color theme="1"/>
      <name val="Times New Roman"/>
      <family val="1"/>
    </font>
  </fonts>
  <fills count="8">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rgb="FFFFC000"/>
        <bgColor indexed="64"/>
      </patternFill>
    </fill>
    <fill>
      <patternFill patternType="solid">
        <fgColor theme="0" tint="-0.14999847407452621"/>
        <bgColor indexed="64"/>
      </patternFill>
    </fill>
    <fill>
      <patternFill patternType="solid">
        <fgColor theme="1"/>
        <bgColor indexed="64"/>
      </patternFill>
    </fill>
    <fill>
      <patternFill patternType="solid">
        <fgColor theme="0" tint="-4.9989318521683403E-2"/>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medium">
        <color indexed="64"/>
      </top>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top/>
      <bottom/>
      <diagonal/>
    </border>
    <border>
      <left/>
      <right style="thin">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diagonal/>
    </border>
  </borders>
  <cellStyleXfs count="1">
    <xf numFmtId="0" fontId="0" fillId="0" borderId="0"/>
  </cellStyleXfs>
  <cellXfs count="155">
    <xf numFmtId="0" fontId="0" fillId="0" borderId="0" xfId="0"/>
    <xf numFmtId="0" fontId="0" fillId="0" borderId="0" xfId="0" applyAlignment="1">
      <alignment horizontal="center"/>
    </xf>
    <xf numFmtId="0" fontId="1" fillId="2" borderId="0" xfId="0" applyFont="1" applyFill="1"/>
    <xf numFmtId="0" fontId="1" fillId="2" borderId="1" xfId="0" applyFont="1" applyFill="1" applyBorder="1" applyAlignment="1">
      <alignment horizontal="center"/>
    </xf>
    <xf numFmtId="0" fontId="1" fillId="3" borderId="1" xfId="0" applyFont="1" applyFill="1" applyBorder="1" applyAlignment="1">
      <alignment horizontal="center"/>
    </xf>
    <xf numFmtId="0" fontId="0" fillId="0" borderId="1" xfId="0" applyBorder="1" applyAlignment="1">
      <alignment horizontal="center"/>
    </xf>
    <xf numFmtId="0" fontId="0" fillId="0" borderId="1" xfId="0" applyBorder="1"/>
    <xf numFmtId="0" fontId="1" fillId="2" borderId="4" xfId="0" applyFont="1" applyFill="1" applyBorder="1" applyAlignment="1">
      <alignment horizontal="left"/>
    </xf>
    <xf numFmtId="0" fontId="1" fillId="2" borderId="5" xfId="0" applyFont="1" applyFill="1" applyBorder="1" applyAlignment="1">
      <alignment horizontal="left"/>
    </xf>
    <xf numFmtId="0" fontId="1" fillId="2" borderId="6" xfId="0" applyFont="1" applyFill="1" applyBorder="1" applyAlignment="1">
      <alignment horizontal="left"/>
    </xf>
    <xf numFmtId="0" fontId="1" fillId="2" borderId="7" xfId="0" applyFont="1" applyFill="1" applyBorder="1" applyAlignment="1">
      <alignment horizontal="center"/>
    </xf>
    <xf numFmtId="0" fontId="1" fillId="2" borderId="8" xfId="0" applyFont="1" applyFill="1"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1" fillId="3" borderId="7" xfId="0" applyFont="1" applyFill="1" applyBorder="1" applyAlignment="1">
      <alignment horizontal="center"/>
    </xf>
    <xf numFmtId="0" fontId="1" fillId="3" borderId="8" xfId="0" applyFont="1" applyFill="1" applyBorder="1" applyAlignment="1">
      <alignment horizontal="center"/>
    </xf>
    <xf numFmtId="0" fontId="1" fillId="4" borderId="7" xfId="0" applyFont="1" applyFill="1" applyBorder="1" applyAlignment="1">
      <alignment horizontal="center"/>
    </xf>
    <xf numFmtId="0" fontId="0" fillId="0" borderId="0" xfId="0" applyAlignment="1"/>
    <xf numFmtId="0" fontId="0" fillId="4" borderId="5" xfId="0" applyFill="1" applyBorder="1" applyAlignment="1">
      <alignment horizontal="center"/>
    </xf>
    <xf numFmtId="0" fontId="0" fillId="4" borderId="6" xfId="0" applyFill="1" applyBorder="1" applyAlignment="1">
      <alignment horizontal="center"/>
    </xf>
    <xf numFmtId="0" fontId="1" fillId="4" borderId="4" xfId="0" applyFont="1" applyFill="1" applyBorder="1" applyAlignment="1">
      <alignment horizontal="left"/>
    </xf>
    <xf numFmtId="0" fontId="0" fillId="3" borderId="5" xfId="0" applyFill="1" applyBorder="1" applyAlignment="1">
      <alignment horizontal="center"/>
    </xf>
    <xf numFmtId="0" fontId="0" fillId="3" borderId="6" xfId="0" applyFill="1" applyBorder="1" applyAlignment="1">
      <alignment horizontal="center"/>
    </xf>
    <xf numFmtId="0" fontId="1" fillId="3" borderId="4" xfId="0" applyFont="1" applyFill="1" applyBorder="1" applyAlignment="1">
      <alignment horizontal="left"/>
    </xf>
    <xf numFmtId="0" fontId="0" fillId="5" borderId="0" xfId="0" applyFill="1"/>
    <xf numFmtId="0" fontId="0" fillId="5" borderId="0" xfId="0" applyFill="1" applyAlignment="1">
      <alignment horizontal="center"/>
    </xf>
    <xf numFmtId="0" fontId="0" fillId="5" borderId="7" xfId="0" applyFill="1" applyBorder="1" applyAlignment="1">
      <alignment horizontal="center"/>
    </xf>
    <xf numFmtId="0" fontId="0" fillId="5" borderId="1" xfId="0" applyFill="1" applyBorder="1" applyAlignment="1">
      <alignment horizontal="center"/>
    </xf>
    <xf numFmtId="0" fontId="0" fillId="5" borderId="8" xfId="0" applyFill="1" applyBorder="1" applyAlignment="1">
      <alignment horizontal="center"/>
    </xf>
    <xf numFmtId="0" fontId="0" fillId="5" borderId="9" xfId="0" applyFill="1" applyBorder="1" applyAlignment="1">
      <alignment horizontal="center"/>
    </xf>
    <xf numFmtId="0" fontId="0" fillId="5" borderId="10" xfId="0" applyFill="1" applyBorder="1" applyAlignment="1">
      <alignment horizontal="center"/>
    </xf>
    <xf numFmtId="0" fontId="0" fillId="5" borderId="11" xfId="0" applyFill="1" applyBorder="1" applyAlignment="1">
      <alignment horizontal="center"/>
    </xf>
    <xf numFmtId="0" fontId="0" fillId="5" borderId="0" xfId="0" applyFill="1" applyBorder="1" applyAlignment="1">
      <alignment horizontal="center"/>
    </xf>
    <xf numFmtId="0" fontId="1" fillId="0" borderId="1" xfId="0" applyFont="1" applyBorder="1"/>
    <xf numFmtId="0" fontId="1" fillId="0" borderId="1" xfId="0" applyFont="1" applyBorder="1" applyAlignment="1">
      <alignment horizontal="center"/>
    </xf>
    <xf numFmtId="0" fontId="0" fillId="5" borderId="1" xfId="0" applyFill="1" applyBorder="1"/>
    <xf numFmtId="0" fontId="0" fillId="6" borderId="1" xfId="0" applyFill="1" applyBorder="1"/>
    <xf numFmtId="0" fontId="0" fillId="6" borderId="1" xfId="0" applyFill="1" applyBorder="1" applyAlignment="1">
      <alignment horizontal="center"/>
    </xf>
    <xf numFmtId="0" fontId="0" fillId="6" borderId="12" xfId="0" applyFill="1" applyBorder="1" applyAlignment="1">
      <alignment horizontal="center"/>
    </xf>
    <xf numFmtId="0" fontId="1" fillId="0" borderId="12" xfId="0" applyFont="1" applyBorder="1" applyAlignment="1">
      <alignment horizontal="center"/>
    </xf>
    <xf numFmtId="0" fontId="0" fillId="0" borderId="12" xfId="0" applyBorder="1" applyAlignment="1">
      <alignment horizontal="center"/>
    </xf>
    <xf numFmtId="0" fontId="1" fillId="4" borderId="1" xfId="0" applyFont="1" applyFill="1" applyBorder="1" applyAlignment="1">
      <alignment horizontal="center"/>
    </xf>
    <xf numFmtId="0" fontId="1" fillId="4" borderId="8" xfId="0" applyFont="1" applyFill="1" applyBorder="1" applyAlignment="1">
      <alignment horizontal="center"/>
    </xf>
    <xf numFmtId="0" fontId="1" fillId="5" borderId="0" xfId="0" applyFont="1" applyFill="1"/>
    <xf numFmtId="0" fontId="1" fillId="5" borderId="0" xfId="0" applyFont="1" applyFill="1" applyAlignment="1">
      <alignment horizontal="center"/>
    </xf>
    <xf numFmtId="0" fontId="1" fillId="5" borderId="0" xfId="0" applyFont="1" applyFill="1" applyAlignment="1">
      <alignment horizontal="left"/>
    </xf>
    <xf numFmtId="0" fontId="1" fillId="5" borderId="0" xfId="0" applyFont="1" applyFill="1" applyAlignment="1">
      <alignment horizontal="right"/>
    </xf>
    <xf numFmtId="0" fontId="0" fillId="2" borderId="0" xfId="0" applyFill="1" applyAlignment="1">
      <alignment horizontal="center"/>
    </xf>
    <xf numFmtId="0" fontId="0" fillId="5" borderId="0" xfId="0" applyFill="1" applyAlignment="1">
      <alignment horizontal="left"/>
    </xf>
    <xf numFmtId="0" fontId="1" fillId="5" borderId="4" xfId="0" applyFont="1" applyFill="1" applyBorder="1"/>
    <xf numFmtId="0" fontId="1" fillId="5" borderId="5" xfId="0" applyFont="1" applyFill="1" applyBorder="1" applyAlignment="1">
      <alignment horizontal="center"/>
    </xf>
    <xf numFmtId="0" fontId="1" fillId="5" borderId="1" xfId="0" applyFont="1" applyFill="1" applyBorder="1"/>
    <xf numFmtId="0" fontId="1" fillId="5" borderId="1" xfId="0" applyFont="1" applyFill="1" applyBorder="1" applyAlignment="1">
      <alignment horizontal="center"/>
    </xf>
    <xf numFmtId="0" fontId="1" fillId="5" borderId="1" xfId="0" applyFont="1" applyFill="1" applyBorder="1" applyAlignment="1">
      <alignment horizontal="right"/>
    </xf>
    <xf numFmtId="0" fontId="1" fillId="5" borderId="15" xfId="0" applyFont="1" applyFill="1" applyBorder="1"/>
    <xf numFmtId="0" fontId="1" fillId="5" borderId="16" xfId="0" applyFont="1" applyFill="1" applyBorder="1" applyAlignment="1">
      <alignment horizontal="center"/>
    </xf>
    <xf numFmtId="0" fontId="0" fillId="5" borderId="7" xfId="0" applyFill="1" applyBorder="1"/>
    <xf numFmtId="0" fontId="1" fillId="5" borderId="18" xfId="0" applyFont="1" applyFill="1" applyBorder="1"/>
    <xf numFmtId="0" fontId="1" fillId="5" borderId="19" xfId="0" applyFont="1" applyFill="1" applyBorder="1" applyAlignment="1">
      <alignment horizontal="center"/>
    </xf>
    <xf numFmtId="0" fontId="1" fillId="5" borderId="18" xfId="0" applyFont="1" applyFill="1" applyBorder="1" applyAlignment="1">
      <alignment horizontal="left"/>
    </xf>
    <xf numFmtId="0" fontId="3" fillId="5" borderId="7" xfId="0" applyFont="1" applyFill="1" applyBorder="1" applyAlignment="1">
      <alignment horizontal="center"/>
    </xf>
    <xf numFmtId="0" fontId="3" fillId="5" borderId="1" xfId="0" applyFont="1" applyFill="1" applyBorder="1" applyAlignment="1">
      <alignment horizontal="center"/>
    </xf>
    <xf numFmtId="0" fontId="3" fillId="5" borderId="8" xfId="0" applyFont="1" applyFill="1" applyBorder="1" applyAlignment="1">
      <alignment horizontal="center"/>
    </xf>
    <xf numFmtId="0" fontId="0" fillId="0" borderId="0" xfId="0" applyFill="1"/>
    <xf numFmtId="0" fontId="0" fillId="0" borderId="0" xfId="0" applyFill="1" applyAlignment="1">
      <alignment horizontal="center"/>
    </xf>
    <xf numFmtId="0" fontId="1" fillId="5" borderId="12" xfId="0" applyFont="1" applyFill="1" applyBorder="1" applyAlignment="1">
      <alignment horizontal="center"/>
    </xf>
    <xf numFmtId="0" fontId="0" fillId="7" borderId="7" xfId="0" applyFill="1" applyBorder="1"/>
    <xf numFmtId="0" fontId="0" fillId="7" borderId="1" xfId="0" applyFill="1" applyBorder="1" applyAlignment="1">
      <alignment horizontal="center"/>
    </xf>
    <xf numFmtId="0" fontId="0" fillId="7" borderId="9" xfId="0" applyFill="1" applyBorder="1"/>
    <xf numFmtId="0" fontId="0" fillId="7" borderId="10" xfId="0" applyFill="1" applyBorder="1" applyAlignment="1">
      <alignment horizontal="center"/>
    </xf>
    <xf numFmtId="0" fontId="0" fillId="7" borderId="7" xfId="0" applyFill="1" applyBorder="1" applyAlignment="1">
      <alignment horizontal="left"/>
    </xf>
    <xf numFmtId="0" fontId="0" fillId="7" borderId="9" xfId="0" applyFill="1" applyBorder="1" applyAlignment="1">
      <alignment horizontal="left"/>
    </xf>
    <xf numFmtId="0" fontId="0" fillId="6" borderId="7" xfId="0" applyFill="1" applyBorder="1" applyAlignment="1">
      <alignment horizontal="center"/>
    </xf>
    <xf numFmtId="0" fontId="0" fillId="6" borderId="8" xfId="0" applyFill="1" applyBorder="1" applyAlignment="1">
      <alignment horizontal="center"/>
    </xf>
    <xf numFmtId="0" fontId="0" fillId="7" borderId="19" xfId="0" applyFill="1" applyBorder="1" applyAlignment="1">
      <alignment horizontal="center"/>
    </xf>
    <xf numFmtId="0" fontId="0" fillId="7" borderId="8" xfId="0" applyFill="1" applyBorder="1" applyAlignment="1">
      <alignment horizontal="center"/>
    </xf>
    <xf numFmtId="0" fontId="0" fillId="6" borderId="0" xfId="0" applyFill="1" applyAlignment="1">
      <alignment horizontal="center"/>
    </xf>
    <xf numFmtId="0" fontId="0" fillId="4" borderId="1" xfId="0" applyFill="1" applyBorder="1" applyAlignment="1">
      <alignment horizontal="center"/>
    </xf>
    <xf numFmtId="0" fontId="0" fillId="5" borderId="21" xfId="0" applyFill="1" applyBorder="1"/>
    <xf numFmtId="0" fontId="0" fillId="5" borderId="22" xfId="0" applyFill="1" applyBorder="1" applyAlignment="1">
      <alignment horizontal="center"/>
    </xf>
    <xf numFmtId="0" fontId="1" fillId="5" borderId="3" xfId="0" applyFont="1" applyFill="1" applyBorder="1" applyAlignment="1">
      <alignment horizontal="right"/>
    </xf>
    <xf numFmtId="0" fontId="7" fillId="0" borderId="0" xfId="0" applyFont="1"/>
    <xf numFmtId="0" fontId="4" fillId="0" borderId="0" xfId="0" applyFont="1"/>
    <xf numFmtId="0" fontId="5" fillId="0" borderId="0" xfId="0" applyFont="1"/>
    <xf numFmtId="0" fontId="5" fillId="0" borderId="0" xfId="0" applyFont="1" applyAlignment="1">
      <alignment vertical="center"/>
    </xf>
    <xf numFmtId="0" fontId="4" fillId="0" borderId="0" xfId="0" applyFont="1" applyBorder="1" applyAlignment="1">
      <alignment horizontal="center" vertical="center"/>
    </xf>
    <xf numFmtId="0" fontId="5" fillId="0" borderId="2" xfId="0" applyFont="1" applyBorder="1"/>
    <xf numFmtId="0" fontId="5" fillId="0" borderId="22" xfId="0" applyFont="1" applyBorder="1"/>
    <xf numFmtId="0" fontId="4" fillId="0" borderId="0" xfId="0" applyFont="1" applyAlignment="1">
      <alignment horizontal="left"/>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Border="1" applyAlignment="1">
      <alignment vertical="center"/>
    </xf>
    <xf numFmtId="0" fontId="1" fillId="5" borderId="23" xfId="0" applyFont="1" applyFill="1" applyBorder="1" applyAlignment="1">
      <alignment horizontal="center"/>
    </xf>
    <xf numFmtId="0" fontId="0" fillId="5" borderId="25" xfId="0" applyFill="1" applyBorder="1" applyAlignment="1">
      <alignment horizontal="center"/>
    </xf>
    <xf numFmtId="0" fontId="9" fillId="0" borderId="1" xfId="0" applyFont="1" applyBorder="1" applyAlignment="1">
      <alignment horizontal="center"/>
    </xf>
    <xf numFmtId="0" fontId="9" fillId="0" borderId="8" xfId="0" applyFont="1" applyBorder="1" applyAlignment="1">
      <alignment horizontal="center"/>
    </xf>
    <xf numFmtId="0" fontId="9" fillId="0" borderId="10" xfId="0" applyFont="1" applyBorder="1" applyAlignment="1">
      <alignment horizontal="center"/>
    </xf>
    <xf numFmtId="0" fontId="9" fillId="0" borderId="11" xfId="0" applyFont="1" applyBorder="1" applyAlignment="1">
      <alignment horizontal="center"/>
    </xf>
    <xf numFmtId="0" fontId="8" fillId="5" borderId="24" xfId="0" applyFont="1" applyFill="1" applyBorder="1" applyAlignment="1">
      <alignment horizontal="center"/>
    </xf>
    <xf numFmtId="0" fontId="8" fillId="5" borderId="16" xfId="0" applyFont="1" applyFill="1" applyBorder="1" applyAlignment="1">
      <alignment horizontal="center"/>
    </xf>
    <xf numFmtId="0" fontId="8" fillId="5" borderId="17" xfId="0" applyFont="1" applyFill="1" applyBorder="1" applyAlignment="1">
      <alignment horizontal="center"/>
    </xf>
    <xf numFmtId="0" fontId="10" fillId="0" borderId="1" xfId="0" applyFont="1" applyBorder="1" applyAlignment="1">
      <alignment horizontal="center"/>
    </xf>
    <xf numFmtId="0" fontId="10" fillId="0" borderId="8" xfId="0" applyFont="1" applyBorder="1" applyAlignment="1">
      <alignment horizontal="center"/>
    </xf>
    <xf numFmtId="0" fontId="4" fillId="5" borderId="0" xfId="0" applyFont="1" applyFill="1"/>
    <xf numFmtId="14" fontId="11" fillId="5" borderId="0" xfId="0" applyNumberFormat="1" applyFont="1" applyFill="1" applyAlignment="1">
      <alignment horizontal="left"/>
    </xf>
    <xf numFmtId="0" fontId="0" fillId="7" borderId="20" xfId="0" applyFill="1" applyBorder="1" applyAlignment="1">
      <alignment horizontal="center"/>
    </xf>
    <xf numFmtId="0" fontId="5" fillId="0" borderId="1" xfId="0" applyFont="1" applyBorder="1" applyAlignment="1">
      <alignment horizontal="center" vertical="center"/>
    </xf>
    <xf numFmtId="0" fontId="4" fillId="0" borderId="1" xfId="0" applyFont="1" applyBorder="1" applyAlignment="1">
      <alignment horizontal="center" vertical="center" wrapText="1"/>
    </xf>
    <xf numFmtId="0" fontId="0" fillId="5" borderId="3" xfId="0" applyFill="1" applyBorder="1" applyAlignment="1">
      <alignment horizontal="center"/>
    </xf>
    <xf numFmtId="0" fontId="0" fillId="5" borderId="13" xfId="0" applyFill="1" applyBorder="1" applyAlignment="1">
      <alignment horizontal="center"/>
    </xf>
    <xf numFmtId="0" fontId="1" fillId="5" borderId="7" xfId="0" applyFont="1" applyFill="1" applyBorder="1" applyAlignment="1">
      <alignment horizontal="center"/>
    </xf>
    <xf numFmtId="0" fontId="1" fillId="5" borderId="8" xfId="0" applyFont="1" applyFill="1" applyBorder="1" applyAlignment="1">
      <alignment horizontal="center"/>
    </xf>
    <xf numFmtId="0" fontId="0" fillId="0" borderId="0" xfId="0" applyFill="1" applyAlignment="1">
      <alignment horizontal="center" vertical="center"/>
    </xf>
    <xf numFmtId="0" fontId="4" fillId="0" borderId="0" xfId="0" applyFont="1" applyAlignment="1">
      <alignment horizontal="right"/>
    </xf>
    <xf numFmtId="0" fontId="0" fillId="5" borderId="0" xfId="0" applyFill="1" applyAlignment="1">
      <alignment vertical="center"/>
    </xf>
    <xf numFmtId="0" fontId="0" fillId="5" borderId="0" xfId="0" applyFill="1" applyAlignment="1">
      <alignment horizontal="left" vertical="center"/>
    </xf>
    <xf numFmtId="0" fontId="5" fillId="0" borderId="0" xfId="0" applyFont="1" applyAlignment="1">
      <alignment horizontal="right" vertical="center"/>
    </xf>
    <xf numFmtId="0" fontId="1" fillId="5" borderId="29" xfId="0" applyFont="1" applyFill="1" applyBorder="1" applyAlignment="1">
      <alignment horizontal="right"/>
    </xf>
    <xf numFmtId="0" fontId="0" fillId="4" borderId="8" xfId="0" applyFill="1" applyBorder="1" applyAlignment="1">
      <alignment horizontal="center"/>
    </xf>
    <xf numFmtId="0" fontId="1" fillId="5" borderId="30" xfId="0" applyFont="1" applyFill="1" applyBorder="1"/>
    <xf numFmtId="0" fontId="10" fillId="0" borderId="1" xfId="0" quotePrefix="1" applyFont="1" applyBorder="1" applyAlignment="1">
      <alignment horizontal="center"/>
    </xf>
    <xf numFmtId="0" fontId="0" fillId="5" borderId="14" xfId="0" applyFill="1" applyBorder="1"/>
    <xf numFmtId="0" fontId="1" fillId="5" borderId="31" xfId="0" applyFont="1" applyFill="1" applyBorder="1" applyAlignment="1">
      <alignment horizontal="center"/>
    </xf>
    <xf numFmtId="0" fontId="10" fillId="0" borderId="0" xfId="0" applyFont="1"/>
    <xf numFmtId="14" fontId="10" fillId="0" borderId="0" xfId="0" applyNumberFormat="1" applyFont="1" applyAlignment="1">
      <alignment horizontal="right"/>
    </xf>
    <xf numFmtId="0" fontId="4" fillId="0" borderId="0" xfId="0" applyFont="1" applyAlignment="1">
      <alignment horizontal="center" vertical="center"/>
    </xf>
    <xf numFmtId="0" fontId="5" fillId="0" borderId="0" xfId="0" applyFont="1" applyAlignment="1">
      <alignment horizontal="center" vertical="center"/>
    </xf>
    <xf numFmtId="14" fontId="10" fillId="2" borderId="0" xfId="0" applyNumberFormat="1" applyFont="1" applyFill="1"/>
    <xf numFmtId="0" fontId="0" fillId="0" borderId="0" xfId="0"/>
    <xf numFmtId="0" fontId="5" fillId="0" borderId="0" xfId="0" applyFont="1"/>
    <xf numFmtId="0" fontId="9" fillId="0" borderId="35" xfId="0" applyFont="1" applyFill="1" applyBorder="1" applyAlignment="1">
      <alignment horizontal="center"/>
    </xf>
    <xf numFmtId="0" fontId="9" fillId="0" borderId="0" xfId="0" applyFont="1" applyFill="1" applyBorder="1" applyAlignment="1">
      <alignment horizontal="center"/>
    </xf>
    <xf numFmtId="0" fontId="0" fillId="0" borderId="35" xfId="0" applyFill="1" applyBorder="1" applyAlignment="1">
      <alignment horizontal="center"/>
    </xf>
    <xf numFmtId="0" fontId="0" fillId="0" borderId="0" xfId="0" applyFill="1" applyBorder="1" applyAlignment="1">
      <alignment horizontal="center"/>
    </xf>
    <xf numFmtId="0" fontId="10" fillId="0" borderId="35" xfId="0" applyFont="1" applyFill="1" applyBorder="1" applyAlignment="1">
      <alignment horizontal="center"/>
    </xf>
    <xf numFmtId="0" fontId="10" fillId="0" borderId="0" xfId="0" applyFont="1" applyFill="1" applyBorder="1" applyAlignment="1">
      <alignment horizontal="center"/>
    </xf>
    <xf numFmtId="0" fontId="5" fillId="0" borderId="0" xfId="0" applyFont="1" applyAlignment="1">
      <alignment horizontal="center"/>
    </xf>
    <xf numFmtId="0" fontId="0" fillId="0" borderId="26" xfId="0" applyBorder="1" applyAlignment="1">
      <alignment horizontal="left"/>
    </xf>
    <xf numFmtId="0" fontId="0" fillId="0" borderId="27" xfId="0" applyBorder="1" applyAlignment="1"/>
    <xf numFmtId="0" fontId="0" fillId="0" borderId="28" xfId="0" applyBorder="1" applyAlignment="1"/>
    <xf numFmtId="0" fontId="0" fillId="0" borderId="32" xfId="0" applyBorder="1" applyAlignment="1">
      <alignment horizontal="left"/>
    </xf>
    <xf numFmtId="0" fontId="0" fillId="0" borderId="33" xfId="0" applyBorder="1" applyAlignment="1"/>
    <xf numFmtId="0" fontId="0" fillId="0" borderId="34" xfId="0" applyBorder="1" applyAlignment="1"/>
    <xf numFmtId="0" fontId="12" fillId="0" borderId="12" xfId="0" applyFont="1" applyBorder="1" applyAlignment="1">
      <alignment horizontal="center" vertical="center" wrapText="1"/>
    </xf>
    <xf numFmtId="0" fontId="12" fillId="0" borderId="22" xfId="0" applyFont="1" applyBorder="1" applyAlignment="1">
      <alignment horizontal="center" vertical="center" wrapText="1"/>
    </xf>
    <xf numFmtId="0" fontId="12" fillId="0" borderId="3" xfId="0" applyFont="1" applyBorder="1" applyAlignment="1">
      <alignment horizontal="center" vertical="center" wrapText="1"/>
    </xf>
    <xf numFmtId="0" fontId="6" fillId="0" borderId="0" xfId="0" applyFont="1" applyAlignment="1">
      <alignment horizontal="center"/>
    </xf>
    <xf numFmtId="0" fontId="0" fillId="0" borderId="0" xfId="0" applyAlignment="1"/>
    <xf numFmtId="0" fontId="5" fillId="0" borderId="0" xfId="0" applyFont="1" applyAlignment="1"/>
    <xf numFmtId="0" fontId="4" fillId="0" borderId="12" xfId="0" applyFont="1" applyBorder="1" applyAlignment="1">
      <alignment horizontal="center" vertical="center" wrapText="1"/>
    </xf>
    <xf numFmtId="0" fontId="0" fillId="0" borderId="22" xfId="0" applyBorder="1" applyAlignment="1">
      <alignment horizontal="center" vertical="center" wrapText="1"/>
    </xf>
    <xf numFmtId="0" fontId="0" fillId="0" borderId="3" xfId="0" applyBorder="1" applyAlignment="1">
      <alignment horizontal="center" vertical="center" wrapText="1"/>
    </xf>
    <xf numFmtId="0" fontId="0" fillId="0" borderId="0" xfId="0"/>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19050</xdr:colOff>
      <xdr:row>3</xdr:row>
      <xdr:rowOff>0</xdr:rowOff>
    </xdr:from>
    <xdr:to>
      <xdr:col>4</xdr:col>
      <xdr:colOff>514350</xdr:colOff>
      <xdr:row>3</xdr:row>
      <xdr:rowOff>9525</xdr:rowOff>
    </xdr:to>
    <xdr:cxnSp macro="">
      <xdr:nvCxnSpPr>
        <xdr:cNvPr id="3" name="Straight Connector 2">
          <a:extLst>
            <a:ext uri="{FF2B5EF4-FFF2-40B4-BE49-F238E27FC236}">
              <a16:creationId xmlns:a16="http://schemas.microsoft.com/office/drawing/2014/main" id="{85240BEF-D969-C24E-8BEF-2131D480A21E}"/>
            </a:ext>
          </a:extLst>
        </xdr:cNvPr>
        <xdr:cNvCxnSpPr/>
      </xdr:nvCxnSpPr>
      <xdr:spPr>
        <a:xfrm flipV="1">
          <a:off x="1400175" y="1019175"/>
          <a:ext cx="3267075" cy="9525"/>
        </a:xfrm>
        <a:prstGeom prst="line">
          <a:avLst/>
        </a:prstGeom>
      </xdr:spPr>
      <xdr:style>
        <a:lnRef idx="2">
          <a:schemeClr val="dk1"/>
        </a:lnRef>
        <a:fillRef idx="0">
          <a:schemeClr val="dk1"/>
        </a:fillRef>
        <a:effectRef idx="1">
          <a:schemeClr val="dk1"/>
        </a:effectRef>
        <a:fontRef idx="minor">
          <a:schemeClr val="tx1"/>
        </a:fontRef>
      </xdr:style>
    </xdr:cxnSp>
    <xdr:clientData/>
  </xdr:twoCellAnchor>
  <xdr:twoCellAnchor>
    <xdr:from>
      <xdr:col>6</xdr:col>
      <xdr:colOff>9525</xdr:colOff>
      <xdr:row>3</xdr:row>
      <xdr:rowOff>0</xdr:rowOff>
    </xdr:from>
    <xdr:to>
      <xdr:col>9</xdr:col>
      <xdr:colOff>885825</xdr:colOff>
      <xdr:row>3</xdr:row>
      <xdr:rowOff>0</xdr:rowOff>
    </xdr:to>
    <xdr:cxnSp macro="">
      <xdr:nvCxnSpPr>
        <xdr:cNvPr id="11" name="Straight Connector 10">
          <a:extLst>
            <a:ext uri="{FF2B5EF4-FFF2-40B4-BE49-F238E27FC236}">
              <a16:creationId xmlns:a16="http://schemas.microsoft.com/office/drawing/2014/main" id="{95691F59-49A7-4D5D-8C4E-4EA43EC932A7}"/>
            </a:ext>
          </a:extLst>
        </xdr:cNvPr>
        <xdr:cNvCxnSpPr/>
      </xdr:nvCxnSpPr>
      <xdr:spPr>
        <a:xfrm>
          <a:off x="5819775" y="1019175"/>
          <a:ext cx="3590925" cy="0"/>
        </a:xfrm>
        <a:prstGeom prst="line">
          <a:avLst/>
        </a:prstGeom>
        <a:noFill/>
        <a:ln w="12700" cap="flat" cmpd="sng" algn="ctr">
          <a:solidFill>
            <a:sysClr val="windowText" lastClr="000000"/>
          </a:solidFill>
          <a:prstDash val="solid"/>
          <a:miter lim="800000"/>
        </a:ln>
        <a:effectLst/>
      </xdr:spPr>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19050</xdr:colOff>
      <xdr:row>3</xdr:row>
      <xdr:rowOff>0</xdr:rowOff>
    </xdr:from>
    <xdr:to>
      <xdr:col>4</xdr:col>
      <xdr:colOff>514350</xdr:colOff>
      <xdr:row>3</xdr:row>
      <xdr:rowOff>9525</xdr:rowOff>
    </xdr:to>
    <xdr:cxnSp macro="">
      <xdr:nvCxnSpPr>
        <xdr:cNvPr id="4" name="Straight Connector 3">
          <a:extLst>
            <a:ext uri="{FF2B5EF4-FFF2-40B4-BE49-F238E27FC236}">
              <a16:creationId xmlns:a16="http://schemas.microsoft.com/office/drawing/2014/main" id="{4495873C-5141-4D5E-9AA1-B9E130BE3A25}"/>
            </a:ext>
          </a:extLst>
        </xdr:cNvPr>
        <xdr:cNvCxnSpPr/>
      </xdr:nvCxnSpPr>
      <xdr:spPr>
        <a:xfrm flipV="1">
          <a:off x="1400175" y="819150"/>
          <a:ext cx="3267075" cy="9525"/>
        </a:xfrm>
        <a:prstGeom prst="line">
          <a:avLst/>
        </a:prstGeom>
      </xdr:spPr>
      <xdr:style>
        <a:lnRef idx="2">
          <a:schemeClr val="dk1"/>
        </a:lnRef>
        <a:fillRef idx="0">
          <a:schemeClr val="dk1"/>
        </a:fillRef>
        <a:effectRef idx="1">
          <a:schemeClr val="dk1"/>
        </a:effectRef>
        <a:fontRef idx="minor">
          <a:schemeClr val="tx1"/>
        </a:fontRef>
      </xdr:style>
    </xdr:cxnSp>
    <xdr:clientData/>
  </xdr:twoCellAnchor>
  <xdr:twoCellAnchor>
    <xdr:from>
      <xdr:col>6</xdr:col>
      <xdr:colOff>9525</xdr:colOff>
      <xdr:row>3</xdr:row>
      <xdr:rowOff>0</xdr:rowOff>
    </xdr:from>
    <xdr:to>
      <xdr:col>9</xdr:col>
      <xdr:colOff>885825</xdr:colOff>
      <xdr:row>3</xdr:row>
      <xdr:rowOff>0</xdr:rowOff>
    </xdr:to>
    <xdr:cxnSp macro="">
      <xdr:nvCxnSpPr>
        <xdr:cNvPr id="5" name="Straight Connector 4">
          <a:extLst>
            <a:ext uri="{FF2B5EF4-FFF2-40B4-BE49-F238E27FC236}">
              <a16:creationId xmlns:a16="http://schemas.microsoft.com/office/drawing/2014/main" id="{21957BED-291A-42F8-8A29-4C757054AC16}"/>
            </a:ext>
          </a:extLst>
        </xdr:cNvPr>
        <xdr:cNvCxnSpPr/>
      </xdr:nvCxnSpPr>
      <xdr:spPr>
        <a:xfrm>
          <a:off x="5819775" y="819150"/>
          <a:ext cx="3590925" cy="0"/>
        </a:xfrm>
        <a:prstGeom prst="line">
          <a:avLst/>
        </a:prstGeom>
        <a:noFill/>
        <a:ln w="12700" cap="flat" cmpd="sng" algn="ctr">
          <a:solidFill>
            <a:sysClr val="windowText" lastClr="000000"/>
          </a:solidFill>
          <a:prstDash val="solid"/>
          <a:miter lim="800000"/>
        </a:ln>
        <a:effectLst/>
      </xdr:spPr>
    </xdr:cxn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19050</xdr:colOff>
      <xdr:row>3</xdr:row>
      <xdr:rowOff>0</xdr:rowOff>
    </xdr:from>
    <xdr:to>
      <xdr:col>4</xdr:col>
      <xdr:colOff>514350</xdr:colOff>
      <xdr:row>3</xdr:row>
      <xdr:rowOff>9525</xdr:rowOff>
    </xdr:to>
    <xdr:cxnSp macro="">
      <xdr:nvCxnSpPr>
        <xdr:cNvPr id="6" name="Straight Connector 5">
          <a:extLst>
            <a:ext uri="{FF2B5EF4-FFF2-40B4-BE49-F238E27FC236}">
              <a16:creationId xmlns:a16="http://schemas.microsoft.com/office/drawing/2014/main" id="{809E1A40-F893-4AC4-A304-2A75B656CC7C}"/>
            </a:ext>
          </a:extLst>
        </xdr:cNvPr>
        <xdr:cNvCxnSpPr/>
      </xdr:nvCxnSpPr>
      <xdr:spPr>
        <a:xfrm flipV="1">
          <a:off x="1400175" y="790575"/>
          <a:ext cx="3267075" cy="9525"/>
        </a:xfrm>
        <a:prstGeom prst="line">
          <a:avLst/>
        </a:prstGeom>
      </xdr:spPr>
      <xdr:style>
        <a:lnRef idx="2">
          <a:schemeClr val="dk1"/>
        </a:lnRef>
        <a:fillRef idx="0">
          <a:schemeClr val="dk1"/>
        </a:fillRef>
        <a:effectRef idx="1">
          <a:schemeClr val="dk1"/>
        </a:effectRef>
        <a:fontRef idx="minor">
          <a:schemeClr val="tx1"/>
        </a:fontRef>
      </xdr:style>
    </xdr:cxnSp>
    <xdr:clientData/>
  </xdr:twoCellAnchor>
  <xdr:twoCellAnchor>
    <xdr:from>
      <xdr:col>6</xdr:col>
      <xdr:colOff>9525</xdr:colOff>
      <xdr:row>3</xdr:row>
      <xdr:rowOff>0</xdr:rowOff>
    </xdr:from>
    <xdr:to>
      <xdr:col>9</xdr:col>
      <xdr:colOff>885825</xdr:colOff>
      <xdr:row>3</xdr:row>
      <xdr:rowOff>0</xdr:rowOff>
    </xdr:to>
    <xdr:cxnSp macro="">
      <xdr:nvCxnSpPr>
        <xdr:cNvPr id="7" name="Straight Connector 6">
          <a:extLst>
            <a:ext uri="{FF2B5EF4-FFF2-40B4-BE49-F238E27FC236}">
              <a16:creationId xmlns:a16="http://schemas.microsoft.com/office/drawing/2014/main" id="{61934637-8606-4BD3-ACAC-DA4E4790589A}"/>
            </a:ext>
          </a:extLst>
        </xdr:cNvPr>
        <xdr:cNvCxnSpPr/>
      </xdr:nvCxnSpPr>
      <xdr:spPr>
        <a:xfrm>
          <a:off x="5819775" y="790575"/>
          <a:ext cx="3590925" cy="0"/>
        </a:xfrm>
        <a:prstGeom prst="line">
          <a:avLst/>
        </a:prstGeom>
        <a:noFill/>
        <a:ln w="12700" cap="flat" cmpd="sng" algn="ctr">
          <a:solidFill>
            <a:sysClr val="windowText" lastClr="000000"/>
          </a:solidFill>
          <a:prstDash val="solid"/>
          <a:miter lim="800000"/>
        </a:ln>
        <a:effectLst/>
      </xdr:spPr>
    </xdr:cxn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19050</xdr:colOff>
      <xdr:row>3</xdr:row>
      <xdr:rowOff>0</xdr:rowOff>
    </xdr:from>
    <xdr:to>
      <xdr:col>4</xdr:col>
      <xdr:colOff>514350</xdr:colOff>
      <xdr:row>3</xdr:row>
      <xdr:rowOff>9525</xdr:rowOff>
    </xdr:to>
    <xdr:cxnSp macro="">
      <xdr:nvCxnSpPr>
        <xdr:cNvPr id="4" name="Straight Connector 3">
          <a:extLst>
            <a:ext uri="{FF2B5EF4-FFF2-40B4-BE49-F238E27FC236}">
              <a16:creationId xmlns:a16="http://schemas.microsoft.com/office/drawing/2014/main" id="{F1FAC9E4-C78A-4505-88EE-F287F19057E6}"/>
            </a:ext>
          </a:extLst>
        </xdr:cNvPr>
        <xdr:cNvCxnSpPr/>
      </xdr:nvCxnSpPr>
      <xdr:spPr>
        <a:xfrm flipV="1">
          <a:off x="1400175" y="819150"/>
          <a:ext cx="3267075" cy="9525"/>
        </a:xfrm>
        <a:prstGeom prst="line">
          <a:avLst/>
        </a:prstGeom>
      </xdr:spPr>
      <xdr:style>
        <a:lnRef idx="2">
          <a:schemeClr val="dk1"/>
        </a:lnRef>
        <a:fillRef idx="0">
          <a:schemeClr val="dk1"/>
        </a:fillRef>
        <a:effectRef idx="1">
          <a:schemeClr val="dk1"/>
        </a:effectRef>
        <a:fontRef idx="minor">
          <a:schemeClr val="tx1"/>
        </a:fontRef>
      </xdr:style>
    </xdr:cxnSp>
    <xdr:clientData/>
  </xdr:twoCellAnchor>
  <xdr:twoCellAnchor>
    <xdr:from>
      <xdr:col>6</xdr:col>
      <xdr:colOff>9525</xdr:colOff>
      <xdr:row>3</xdr:row>
      <xdr:rowOff>0</xdr:rowOff>
    </xdr:from>
    <xdr:to>
      <xdr:col>9</xdr:col>
      <xdr:colOff>885825</xdr:colOff>
      <xdr:row>3</xdr:row>
      <xdr:rowOff>0</xdr:rowOff>
    </xdr:to>
    <xdr:cxnSp macro="">
      <xdr:nvCxnSpPr>
        <xdr:cNvPr id="5" name="Straight Connector 4">
          <a:extLst>
            <a:ext uri="{FF2B5EF4-FFF2-40B4-BE49-F238E27FC236}">
              <a16:creationId xmlns:a16="http://schemas.microsoft.com/office/drawing/2014/main" id="{3231284C-7715-4C14-885D-D460648FC073}"/>
            </a:ext>
          </a:extLst>
        </xdr:cNvPr>
        <xdr:cNvCxnSpPr/>
      </xdr:nvCxnSpPr>
      <xdr:spPr>
        <a:xfrm>
          <a:off x="5819775" y="819150"/>
          <a:ext cx="3590925" cy="0"/>
        </a:xfrm>
        <a:prstGeom prst="line">
          <a:avLst/>
        </a:prstGeom>
        <a:noFill/>
        <a:ln w="12700" cap="flat" cmpd="sng" algn="ctr">
          <a:solidFill>
            <a:sysClr val="windowText" lastClr="000000"/>
          </a:solidFill>
          <a:prstDash val="solid"/>
          <a:miter lim="800000"/>
        </a:ln>
        <a:effectLst/>
      </xdr:spPr>
    </xdr:cxn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19050</xdr:colOff>
      <xdr:row>3</xdr:row>
      <xdr:rowOff>0</xdr:rowOff>
    </xdr:from>
    <xdr:to>
      <xdr:col>4</xdr:col>
      <xdr:colOff>514350</xdr:colOff>
      <xdr:row>3</xdr:row>
      <xdr:rowOff>9525</xdr:rowOff>
    </xdr:to>
    <xdr:cxnSp macro="">
      <xdr:nvCxnSpPr>
        <xdr:cNvPr id="4" name="Straight Connector 3">
          <a:extLst>
            <a:ext uri="{FF2B5EF4-FFF2-40B4-BE49-F238E27FC236}">
              <a16:creationId xmlns:a16="http://schemas.microsoft.com/office/drawing/2014/main" id="{A97A2DB2-56A9-4928-9459-1DC494727747}"/>
            </a:ext>
          </a:extLst>
        </xdr:cNvPr>
        <xdr:cNvCxnSpPr/>
      </xdr:nvCxnSpPr>
      <xdr:spPr>
        <a:xfrm flipV="1">
          <a:off x="1400175" y="790575"/>
          <a:ext cx="3267075" cy="9525"/>
        </a:xfrm>
        <a:prstGeom prst="line">
          <a:avLst/>
        </a:prstGeom>
      </xdr:spPr>
      <xdr:style>
        <a:lnRef idx="2">
          <a:schemeClr val="dk1"/>
        </a:lnRef>
        <a:fillRef idx="0">
          <a:schemeClr val="dk1"/>
        </a:fillRef>
        <a:effectRef idx="1">
          <a:schemeClr val="dk1"/>
        </a:effectRef>
        <a:fontRef idx="minor">
          <a:schemeClr val="tx1"/>
        </a:fontRef>
      </xdr:style>
    </xdr:cxnSp>
    <xdr:clientData/>
  </xdr:twoCellAnchor>
  <xdr:twoCellAnchor>
    <xdr:from>
      <xdr:col>6</xdr:col>
      <xdr:colOff>9525</xdr:colOff>
      <xdr:row>3</xdr:row>
      <xdr:rowOff>0</xdr:rowOff>
    </xdr:from>
    <xdr:to>
      <xdr:col>9</xdr:col>
      <xdr:colOff>885825</xdr:colOff>
      <xdr:row>3</xdr:row>
      <xdr:rowOff>0</xdr:rowOff>
    </xdr:to>
    <xdr:cxnSp macro="">
      <xdr:nvCxnSpPr>
        <xdr:cNvPr id="5" name="Straight Connector 4">
          <a:extLst>
            <a:ext uri="{FF2B5EF4-FFF2-40B4-BE49-F238E27FC236}">
              <a16:creationId xmlns:a16="http://schemas.microsoft.com/office/drawing/2014/main" id="{85C95180-67C7-49EE-B5AE-BF243E009BCD}"/>
            </a:ext>
          </a:extLst>
        </xdr:cNvPr>
        <xdr:cNvCxnSpPr/>
      </xdr:nvCxnSpPr>
      <xdr:spPr>
        <a:xfrm>
          <a:off x="5819775" y="790575"/>
          <a:ext cx="3590925" cy="0"/>
        </a:xfrm>
        <a:prstGeom prst="line">
          <a:avLst/>
        </a:prstGeom>
        <a:noFill/>
        <a:ln w="12700" cap="flat" cmpd="sng" algn="ctr">
          <a:solidFill>
            <a:sysClr val="windowText" lastClr="000000"/>
          </a:solidFill>
          <a:prstDash val="solid"/>
          <a:miter lim="800000"/>
        </a:ln>
        <a:effectLst/>
      </xdr:spPr>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2104A-B6BE-4D4F-96EA-C50576A17898}">
  <sheetPr>
    <pageSetUpPr fitToPage="1"/>
  </sheetPr>
  <dimension ref="A1:N78"/>
  <sheetViews>
    <sheetView tabSelected="1" workbookViewId="0">
      <pane xSplit="3" ySplit="6" topLeftCell="D7" activePane="bottomRight" state="frozen"/>
      <selection pane="topRight" activeCell="D1" sqref="D1"/>
      <selection pane="bottomLeft" activeCell="A7" sqref="A7"/>
      <selection pane="bottomRight" activeCell="E1" sqref="E1:L1"/>
    </sheetView>
  </sheetViews>
  <sheetFormatPr defaultRowHeight="15.75" x14ac:dyDescent="0.25"/>
  <cols>
    <col min="1" max="1" width="46.25" customWidth="1"/>
    <col min="2" max="2" width="5.75" style="1" bestFit="1" customWidth="1"/>
    <col min="3" max="3" width="5.75" style="1" customWidth="1"/>
    <col min="4" max="4" width="7.5" style="1" customWidth="1"/>
    <col min="5" max="12" width="9.75" style="1" customWidth="1"/>
  </cols>
  <sheetData>
    <row r="1" spans="1:14" ht="18.75" x14ac:dyDescent="0.3">
      <c r="A1" s="104" t="s">
        <v>65</v>
      </c>
      <c r="B1" s="25"/>
      <c r="C1" s="25"/>
      <c r="D1" s="46" t="s">
        <v>54</v>
      </c>
      <c r="E1" s="138"/>
      <c r="F1" s="139"/>
      <c r="G1" s="139"/>
      <c r="H1" s="139"/>
      <c r="I1" s="139"/>
      <c r="J1" s="139"/>
      <c r="K1" s="139"/>
      <c r="L1" s="140"/>
    </row>
    <row r="2" spans="1:14" ht="16.5" thickBot="1" x14ac:dyDescent="0.3">
      <c r="A2" s="105" t="s">
        <v>163</v>
      </c>
      <c r="B2" s="25"/>
      <c r="C2" s="25"/>
      <c r="D2" s="46" t="s">
        <v>56</v>
      </c>
      <c r="E2" s="141"/>
      <c r="F2" s="142"/>
      <c r="G2" s="142"/>
      <c r="H2" s="142"/>
      <c r="I2" s="142"/>
      <c r="J2" s="142"/>
      <c r="K2" s="142"/>
      <c r="L2" s="143"/>
    </row>
    <row r="3" spans="1:14" x14ac:dyDescent="0.25">
      <c r="A3" s="49" t="s">
        <v>133</v>
      </c>
      <c r="B3" s="50"/>
      <c r="C3" s="93"/>
      <c r="D3" s="99" t="s">
        <v>21</v>
      </c>
      <c r="E3" s="100" t="s">
        <v>22</v>
      </c>
      <c r="F3" s="100" t="s">
        <v>23</v>
      </c>
      <c r="G3" s="100" t="s">
        <v>24</v>
      </c>
      <c r="H3" s="100" t="s">
        <v>25</v>
      </c>
      <c r="I3" s="100" t="s">
        <v>26</v>
      </c>
      <c r="J3" s="100" t="s">
        <v>27</v>
      </c>
      <c r="K3" s="100" t="s">
        <v>28</v>
      </c>
      <c r="L3" s="101" t="s">
        <v>29</v>
      </c>
    </row>
    <row r="4" spans="1:14" x14ac:dyDescent="0.25">
      <c r="A4" s="120"/>
      <c r="B4" s="32"/>
      <c r="C4" s="123" t="s">
        <v>134</v>
      </c>
      <c r="D4" s="102"/>
      <c r="E4" s="102"/>
      <c r="F4" s="102"/>
      <c r="G4" s="102"/>
      <c r="H4" s="102"/>
      <c r="I4" s="102"/>
      <c r="J4" s="102"/>
      <c r="K4" s="102"/>
      <c r="L4" s="103"/>
      <c r="M4" s="129"/>
      <c r="N4" s="129"/>
    </row>
    <row r="5" spans="1:14" ht="16.5" thickBot="1" x14ac:dyDescent="0.3">
      <c r="A5" s="122"/>
      <c r="B5" s="94"/>
      <c r="C5" s="118" t="s">
        <v>45</v>
      </c>
      <c r="D5" s="102"/>
      <c r="E5" s="102"/>
      <c r="F5" s="102"/>
      <c r="G5" s="102"/>
      <c r="H5" s="102"/>
      <c r="I5" s="121"/>
      <c r="J5" s="102"/>
      <c r="K5" s="102"/>
      <c r="L5" s="103"/>
      <c r="M5" s="135"/>
      <c r="N5" s="136"/>
    </row>
    <row r="6" spans="1:14" x14ac:dyDescent="0.25">
      <c r="A6" s="54" t="s">
        <v>20</v>
      </c>
      <c r="B6" s="55" t="s">
        <v>4</v>
      </c>
      <c r="C6" s="55" t="s">
        <v>5</v>
      </c>
      <c r="D6" s="100" t="s">
        <v>21</v>
      </c>
      <c r="E6" s="100" t="s">
        <v>22</v>
      </c>
      <c r="F6" s="100" t="s">
        <v>23</v>
      </c>
      <c r="G6" s="100" t="s">
        <v>24</v>
      </c>
      <c r="H6" s="100" t="s">
        <v>25</v>
      </c>
      <c r="I6" s="100" t="s">
        <v>26</v>
      </c>
      <c r="J6" s="100" t="s">
        <v>27</v>
      </c>
      <c r="K6" s="100" t="s">
        <v>28</v>
      </c>
      <c r="L6" s="101" t="s">
        <v>29</v>
      </c>
    </row>
    <row r="7" spans="1:14" x14ac:dyDescent="0.25">
      <c r="A7" s="66" t="s">
        <v>77</v>
      </c>
      <c r="B7" s="67" t="s">
        <v>6</v>
      </c>
      <c r="C7" s="67">
        <v>10</v>
      </c>
      <c r="D7" s="95"/>
      <c r="E7" s="95"/>
      <c r="F7" s="95"/>
      <c r="G7" s="95"/>
      <c r="H7" s="95"/>
      <c r="I7" s="95"/>
      <c r="J7" s="95"/>
      <c r="K7" s="95"/>
      <c r="L7" s="96"/>
    </row>
    <row r="8" spans="1:14" x14ac:dyDescent="0.25">
      <c r="A8" s="66" t="s">
        <v>78</v>
      </c>
      <c r="B8" s="67" t="s">
        <v>7</v>
      </c>
      <c r="C8" s="67">
        <v>25</v>
      </c>
      <c r="D8" s="95"/>
      <c r="E8" s="95"/>
      <c r="F8" s="95"/>
      <c r="G8" s="95"/>
      <c r="H8" s="95"/>
      <c r="I8" s="95"/>
      <c r="J8" s="95"/>
      <c r="K8" s="95"/>
      <c r="L8" s="96"/>
    </row>
    <row r="9" spans="1:14" x14ac:dyDescent="0.25">
      <c r="A9" s="66" t="s">
        <v>79</v>
      </c>
      <c r="B9" s="67" t="s">
        <v>3</v>
      </c>
      <c r="C9" s="67">
        <v>35</v>
      </c>
      <c r="D9" s="95"/>
      <c r="E9" s="95"/>
      <c r="F9" s="95"/>
      <c r="G9" s="95"/>
      <c r="H9" s="95"/>
      <c r="I9" s="95"/>
      <c r="J9" s="95"/>
      <c r="K9" s="95"/>
      <c r="L9" s="96"/>
    </row>
    <row r="10" spans="1:14" x14ac:dyDescent="0.25">
      <c r="A10" s="66" t="s">
        <v>80</v>
      </c>
      <c r="B10" s="67" t="s">
        <v>1</v>
      </c>
      <c r="C10" s="67">
        <v>45</v>
      </c>
      <c r="D10" s="95"/>
      <c r="E10" s="95"/>
      <c r="F10" s="95"/>
      <c r="G10" s="95"/>
      <c r="H10" s="95"/>
      <c r="I10" s="95"/>
      <c r="J10" s="95"/>
      <c r="K10" s="95"/>
      <c r="L10" s="96"/>
    </row>
    <row r="11" spans="1:14" x14ac:dyDescent="0.25">
      <c r="A11" s="66" t="s">
        <v>31</v>
      </c>
      <c r="B11" s="67" t="s">
        <v>0</v>
      </c>
      <c r="C11" s="67">
        <v>55</v>
      </c>
      <c r="D11" s="95"/>
      <c r="E11" s="95"/>
      <c r="F11" s="95"/>
      <c r="G11" s="95"/>
      <c r="H11" s="95"/>
      <c r="I11" s="95"/>
      <c r="J11" s="95"/>
      <c r="K11" s="95"/>
      <c r="L11" s="96"/>
    </row>
    <row r="12" spans="1:14" x14ac:dyDescent="0.25">
      <c r="A12" s="66" t="s">
        <v>32</v>
      </c>
      <c r="B12" s="67" t="s">
        <v>2</v>
      </c>
      <c r="C12" s="67">
        <v>65</v>
      </c>
      <c r="D12" s="95"/>
      <c r="E12" s="95"/>
      <c r="F12" s="95"/>
      <c r="G12" s="95"/>
      <c r="H12" s="95"/>
      <c r="I12" s="95"/>
      <c r="J12" s="95"/>
      <c r="K12" s="95"/>
      <c r="L12" s="96"/>
      <c r="M12" s="131"/>
      <c r="N12" s="132"/>
    </row>
    <row r="13" spans="1:14" ht="16.5" thickBot="1" x14ac:dyDescent="0.3">
      <c r="A13" s="68" t="s">
        <v>170</v>
      </c>
      <c r="B13" s="69" t="s">
        <v>8</v>
      </c>
      <c r="C13" s="69">
        <v>80</v>
      </c>
      <c r="D13" s="95"/>
      <c r="E13" s="95"/>
      <c r="F13" s="95"/>
      <c r="G13" s="95"/>
      <c r="H13" s="95"/>
      <c r="I13" s="95"/>
      <c r="J13" s="95"/>
      <c r="K13" s="95"/>
      <c r="L13" s="96"/>
    </row>
    <row r="14" spans="1:14" x14ac:dyDescent="0.25">
      <c r="A14" s="57" t="s">
        <v>9</v>
      </c>
      <c r="B14" s="58" t="s">
        <v>10</v>
      </c>
      <c r="C14" s="58" t="s">
        <v>11</v>
      </c>
      <c r="D14" s="100" t="s">
        <v>21</v>
      </c>
      <c r="E14" s="100" t="s">
        <v>22</v>
      </c>
      <c r="F14" s="100" t="s">
        <v>23</v>
      </c>
      <c r="G14" s="100" t="s">
        <v>24</v>
      </c>
      <c r="H14" s="100" t="s">
        <v>25</v>
      </c>
      <c r="I14" s="100" t="s">
        <v>26</v>
      </c>
      <c r="J14" s="100" t="s">
        <v>27</v>
      </c>
      <c r="K14" s="100" t="s">
        <v>28</v>
      </c>
      <c r="L14" s="101" t="s">
        <v>29</v>
      </c>
    </row>
    <row r="15" spans="1:14" x14ac:dyDescent="0.25">
      <c r="A15" s="66" t="s">
        <v>67</v>
      </c>
      <c r="B15" s="67">
        <v>0</v>
      </c>
      <c r="C15" s="67">
        <v>13</v>
      </c>
      <c r="D15" s="95"/>
      <c r="E15" s="95"/>
      <c r="F15" s="95"/>
      <c r="G15" s="95"/>
      <c r="H15" s="95"/>
      <c r="I15" s="95"/>
      <c r="J15" s="95"/>
      <c r="K15" s="95"/>
      <c r="L15" s="96"/>
    </row>
    <row r="16" spans="1:14" x14ac:dyDescent="0.25">
      <c r="A16" s="66" t="s">
        <v>69</v>
      </c>
      <c r="B16" s="67">
        <v>0</v>
      </c>
      <c r="C16" s="67">
        <v>3</v>
      </c>
      <c r="D16" s="95"/>
      <c r="E16" s="95"/>
      <c r="F16" s="95"/>
      <c r="G16" s="95"/>
      <c r="H16" s="95"/>
      <c r="I16" s="95"/>
      <c r="J16" s="95"/>
      <c r="K16" s="95"/>
      <c r="L16" s="96"/>
    </row>
    <row r="17" spans="1:14" x14ac:dyDescent="0.25">
      <c r="A17" s="66" t="s">
        <v>71</v>
      </c>
      <c r="B17" s="67">
        <v>0</v>
      </c>
      <c r="C17" s="67">
        <v>0</v>
      </c>
      <c r="D17" s="95"/>
      <c r="E17" s="95"/>
      <c r="F17" s="95"/>
      <c r="G17" s="95"/>
      <c r="H17" s="95"/>
      <c r="I17" s="95"/>
      <c r="J17" s="95"/>
      <c r="K17" s="95"/>
      <c r="L17" s="96"/>
      <c r="M17" s="131"/>
      <c r="N17" s="132"/>
    </row>
    <row r="18" spans="1:14" x14ac:dyDescent="0.25">
      <c r="A18" s="66" t="s">
        <v>66</v>
      </c>
      <c r="B18" s="67">
        <v>0</v>
      </c>
      <c r="C18" s="67">
        <v>-13</v>
      </c>
      <c r="D18" s="95"/>
      <c r="E18" s="95"/>
      <c r="F18" s="95"/>
      <c r="G18" s="95"/>
      <c r="H18" s="95"/>
      <c r="I18" s="95"/>
      <c r="J18" s="95"/>
      <c r="K18" s="95"/>
      <c r="L18" s="96"/>
    </row>
    <row r="19" spans="1:14" x14ac:dyDescent="0.25">
      <c r="A19" s="66" t="s">
        <v>70</v>
      </c>
      <c r="B19" s="67">
        <v>0</v>
      </c>
      <c r="C19" s="67">
        <v>-14</v>
      </c>
      <c r="D19" s="95"/>
      <c r="E19" s="95"/>
      <c r="F19" s="95"/>
      <c r="G19" s="95"/>
      <c r="H19" s="95"/>
      <c r="I19" s="95"/>
      <c r="J19" s="95"/>
      <c r="K19" s="95"/>
      <c r="L19" s="96"/>
    </row>
    <row r="20" spans="1:14" ht="16.5" thickBot="1" x14ac:dyDescent="0.3">
      <c r="A20" s="68" t="s">
        <v>68</v>
      </c>
      <c r="B20" s="69">
        <v>0</v>
      </c>
      <c r="C20" s="69">
        <v>-15</v>
      </c>
      <c r="D20" s="95"/>
      <c r="E20" s="95"/>
      <c r="F20" s="95"/>
      <c r="G20" s="95"/>
      <c r="H20" s="95"/>
      <c r="I20" s="95"/>
      <c r="J20" s="95"/>
      <c r="K20" s="95"/>
      <c r="L20" s="96"/>
    </row>
    <row r="21" spans="1:14" x14ac:dyDescent="0.25">
      <c r="A21" s="57" t="s">
        <v>72</v>
      </c>
      <c r="B21" s="58" t="s">
        <v>10</v>
      </c>
      <c r="C21" s="58" t="s">
        <v>11</v>
      </c>
      <c r="D21" s="100" t="s">
        <v>21</v>
      </c>
      <c r="E21" s="100" t="s">
        <v>22</v>
      </c>
      <c r="F21" s="100" t="s">
        <v>23</v>
      </c>
      <c r="G21" s="100" t="s">
        <v>24</v>
      </c>
      <c r="H21" s="100" t="s">
        <v>25</v>
      </c>
      <c r="I21" s="100" t="s">
        <v>26</v>
      </c>
      <c r="J21" s="100" t="s">
        <v>27</v>
      </c>
      <c r="K21" s="100" t="s">
        <v>28</v>
      </c>
      <c r="L21" s="101" t="s">
        <v>29</v>
      </c>
    </row>
    <row r="22" spans="1:14" x14ac:dyDescent="0.25">
      <c r="A22" s="66" t="s">
        <v>73</v>
      </c>
      <c r="B22" s="67">
        <v>-4</v>
      </c>
      <c r="C22" s="67">
        <v>20</v>
      </c>
      <c r="D22" s="95"/>
      <c r="E22" s="95"/>
      <c r="F22" s="95"/>
      <c r="G22" s="95"/>
      <c r="H22" s="95"/>
      <c r="I22" s="95"/>
      <c r="J22" s="95"/>
      <c r="K22" s="95"/>
      <c r="L22" s="96"/>
    </row>
    <row r="23" spans="1:14" x14ac:dyDescent="0.25">
      <c r="A23" s="66" t="s">
        <v>74</v>
      </c>
      <c r="B23" s="67">
        <v>-2</v>
      </c>
      <c r="C23" s="67">
        <v>10</v>
      </c>
      <c r="D23" s="95"/>
      <c r="E23" s="95"/>
      <c r="F23" s="95"/>
      <c r="G23" s="95"/>
      <c r="H23" s="95"/>
      <c r="I23" s="95"/>
      <c r="J23" s="95"/>
      <c r="K23" s="95"/>
      <c r="L23" s="96"/>
    </row>
    <row r="24" spans="1:14" x14ac:dyDescent="0.25">
      <c r="A24" s="66" t="s">
        <v>75</v>
      </c>
      <c r="B24" s="67">
        <v>0</v>
      </c>
      <c r="C24" s="67">
        <v>0</v>
      </c>
      <c r="D24" s="95"/>
      <c r="E24" s="95"/>
      <c r="F24" s="95"/>
      <c r="G24" s="95"/>
      <c r="H24" s="95"/>
      <c r="I24" s="95"/>
      <c r="J24" s="95"/>
      <c r="K24" s="95"/>
      <c r="L24" s="96"/>
      <c r="M24" s="131"/>
      <c r="N24" s="132"/>
    </row>
    <row r="25" spans="1:14" ht="16.5" thickBot="1" x14ac:dyDescent="0.3">
      <c r="A25" s="68" t="s">
        <v>76</v>
      </c>
      <c r="B25" s="69">
        <v>2</v>
      </c>
      <c r="C25" s="69">
        <v>-10</v>
      </c>
      <c r="D25" s="95"/>
      <c r="E25" s="95"/>
      <c r="F25" s="95"/>
      <c r="G25" s="95"/>
      <c r="H25" s="95"/>
      <c r="I25" s="95"/>
      <c r="J25" s="95"/>
      <c r="K25" s="95"/>
      <c r="L25" s="96"/>
    </row>
    <row r="26" spans="1:14" x14ac:dyDescent="0.25">
      <c r="A26" s="59" t="s">
        <v>12</v>
      </c>
      <c r="B26" s="58" t="s">
        <v>10</v>
      </c>
      <c r="C26" s="58" t="s">
        <v>11</v>
      </c>
      <c r="D26" s="100" t="s">
        <v>21</v>
      </c>
      <c r="E26" s="100" t="s">
        <v>22</v>
      </c>
      <c r="F26" s="100" t="s">
        <v>23</v>
      </c>
      <c r="G26" s="100" t="s">
        <v>24</v>
      </c>
      <c r="H26" s="100" t="s">
        <v>25</v>
      </c>
      <c r="I26" s="100" t="s">
        <v>26</v>
      </c>
      <c r="J26" s="100" t="s">
        <v>27</v>
      </c>
      <c r="K26" s="100" t="s">
        <v>28</v>
      </c>
      <c r="L26" s="101" t="s">
        <v>29</v>
      </c>
    </row>
    <row r="27" spans="1:14" x14ac:dyDescent="0.25">
      <c r="A27" s="70" t="s">
        <v>18</v>
      </c>
      <c r="B27" s="67">
        <v>0</v>
      </c>
      <c r="C27" s="67">
        <v>1</v>
      </c>
      <c r="D27" s="95"/>
      <c r="E27" s="95"/>
      <c r="F27" s="95"/>
      <c r="G27" s="95"/>
      <c r="H27" s="95"/>
      <c r="I27" s="95"/>
      <c r="J27" s="95"/>
      <c r="K27" s="95"/>
      <c r="L27" s="96"/>
    </row>
    <row r="28" spans="1:14" x14ac:dyDescent="0.25">
      <c r="A28" s="70" t="s">
        <v>84</v>
      </c>
      <c r="B28" s="67">
        <v>0</v>
      </c>
      <c r="C28" s="67">
        <v>2</v>
      </c>
      <c r="D28" s="95"/>
      <c r="E28" s="95"/>
      <c r="F28" s="95"/>
      <c r="G28" s="95"/>
      <c r="H28" s="95"/>
      <c r="I28" s="95"/>
      <c r="J28" s="95"/>
      <c r="K28" s="95"/>
      <c r="L28" s="96"/>
    </row>
    <row r="29" spans="1:14" x14ac:dyDescent="0.25">
      <c r="A29" s="70" t="s">
        <v>85</v>
      </c>
      <c r="B29" s="67">
        <v>0</v>
      </c>
      <c r="C29" s="67">
        <v>3</v>
      </c>
      <c r="D29" s="95"/>
      <c r="E29" s="95"/>
      <c r="F29" s="95"/>
      <c r="G29" s="95"/>
      <c r="H29" s="95"/>
      <c r="I29" s="95"/>
      <c r="J29" s="95"/>
      <c r="K29" s="95"/>
      <c r="L29" s="96"/>
    </row>
    <row r="30" spans="1:14" x14ac:dyDescent="0.25">
      <c r="A30" s="70" t="s">
        <v>86</v>
      </c>
      <c r="B30" s="67">
        <v>0</v>
      </c>
      <c r="C30" s="67">
        <v>3</v>
      </c>
      <c r="D30" s="95"/>
      <c r="E30" s="95"/>
      <c r="F30" s="95"/>
      <c r="G30" s="95"/>
      <c r="H30" s="95"/>
      <c r="I30" s="95"/>
      <c r="J30" s="95"/>
      <c r="K30" s="95"/>
      <c r="L30" s="96"/>
      <c r="M30" s="131"/>
    </row>
    <row r="31" spans="1:14" x14ac:dyDescent="0.25">
      <c r="A31" s="70" t="s">
        <v>83</v>
      </c>
      <c r="B31" s="67">
        <v>0</v>
      </c>
      <c r="C31" s="67">
        <v>5</v>
      </c>
      <c r="D31" s="95"/>
      <c r="E31" s="95"/>
      <c r="F31" s="95"/>
      <c r="G31" s="95"/>
      <c r="H31" s="95"/>
      <c r="I31" s="95"/>
      <c r="J31" s="95"/>
      <c r="K31" s="95"/>
      <c r="L31" s="96"/>
    </row>
    <row r="32" spans="1:14" x14ac:dyDescent="0.25">
      <c r="A32" s="70" t="s">
        <v>87</v>
      </c>
      <c r="B32" s="67">
        <v>0</v>
      </c>
      <c r="C32" s="67">
        <v>5</v>
      </c>
      <c r="D32" s="95"/>
      <c r="E32" s="95"/>
      <c r="F32" s="95"/>
      <c r="G32" s="95"/>
      <c r="H32" s="95"/>
      <c r="I32" s="95"/>
      <c r="J32" s="95"/>
      <c r="K32" s="95"/>
      <c r="L32" s="96"/>
    </row>
    <row r="33" spans="1:14" x14ac:dyDescent="0.25">
      <c r="A33" s="70" t="s">
        <v>88</v>
      </c>
      <c r="B33" s="67">
        <v>0</v>
      </c>
      <c r="C33" s="67">
        <v>8</v>
      </c>
      <c r="D33" s="95"/>
      <c r="E33" s="95"/>
      <c r="F33" s="95"/>
      <c r="G33" s="95"/>
      <c r="H33" s="95"/>
      <c r="I33" s="95"/>
      <c r="J33" s="95"/>
      <c r="K33" s="95"/>
      <c r="L33" s="96"/>
    </row>
    <row r="34" spans="1:14" x14ac:dyDescent="0.25">
      <c r="A34" s="70" t="s">
        <v>89</v>
      </c>
      <c r="B34" s="67">
        <v>0</v>
      </c>
      <c r="C34" s="67">
        <v>8</v>
      </c>
      <c r="D34" s="95"/>
      <c r="E34" s="95"/>
      <c r="F34" s="95"/>
      <c r="G34" s="95"/>
      <c r="H34" s="95"/>
      <c r="I34" s="95"/>
      <c r="J34" s="95"/>
      <c r="K34" s="95"/>
      <c r="L34" s="96"/>
    </row>
    <row r="35" spans="1:14" x14ac:dyDescent="0.25">
      <c r="A35" s="70" t="s">
        <v>19</v>
      </c>
      <c r="B35" s="67">
        <v>0</v>
      </c>
      <c r="C35" s="67">
        <v>10</v>
      </c>
      <c r="D35" s="95"/>
      <c r="E35" s="95"/>
      <c r="F35" s="95"/>
      <c r="G35" s="95"/>
      <c r="H35" s="95"/>
      <c r="I35" s="95"/>
      <c r="J35" s="95"/>
      <c r="K35" s="95"/>
      <c r="L35" s="96"/>
    </row>
    <row r="36" spans="1:14" x14ac:dyDescent="0.25">
      <c r="A36" s="70" t="s">
        <v>41</v>
      </c>
      <c r="B36" s="67">
        <v>0</v>
      </c>
      <c r="C36" s="67">
        <v>10</v>
      </c>
      <c r="D36" s="95"/>
      <c r="E36" s="95"/>
      <c r="F36" s="95"/>
      <c r="G36" s="95"/>
      <c r="H36" s="95"/>
      <c r="I36" s="95"/>
      <c r="J36" s="95"/>
      <c r="K36" s="95"/>
      <c r="L36" s="96"/>
    </row>
    <row r="37" spans="1:14" x14ac:dyDescent="0.25">
      <c r="A37" s="70" t="s">
        <v>90</v>
      </c>
      <c r="B37" s="67">
        <v>0</v>
      </c>
      <c r="C37" s="67">
        <v>15</v>
      </c>
      <c r="D37" s="95"/>
      <c r="E37" s="95"/>
      <c r="F37" s="95"/>
      <c r="G37" s="95"/>
      <c r="H37" s="95"/>
      <c r="I37" s="95"/>
      <c r="J37" s="95"/>
      <c r="K37" s="95"/>
      <c r="L37" s="96"/>
    </row>
    <row r="38" spans="1:14" ht="16.5" thickBot="1" x14ac:dyDescent="0.3">
      <c r="A38" s="71" t="s">
        <v>141</v>
      </c>
      <c r="B38" s="69">
        <v>0</v>
      </c>
      <c r="C38" s="69">
        <v>20</v>
      </c>
      <c r="D38" s="97"/>
      <c r="E38" s="97"/>
      <c r="F38" s="97"/>
      <c r="G38" s="97"/>
      <c r="H38" s="97"/>
      <c r="I38" s="97"/>
      <c r="J38" s="97"/>
      <c r="K38" s="97"/>
      <c r="L38" s="98"/>
      <c r="M38" s="131"/>
      <c r="N38" s="132"/>
    </row>
    <row r="39" spans="1:14" x14ac:dyDescent="0.25">
      <c r="A39" s="56"/>
      <c r="B39" s="27"/>
      <c r="C39" s="53" t="s">
        <v>126</v>
      </c>
      <c r="D39" s="5"/>
      <c r="E39" s="5"/>
      <c r="F39" s="5"/>
      <c r="G39" s="5"/>
      <c r="H39" s="5"/>
      <c r="I39" s="5"/>
      <c r="J39" s="5"/>
      <c r="K39" s="5"/>
      <c r="L39" s="13"/>
      <c r="M39" s="133"/>
      <c r="N39" s="134"/>
    </row>
    <row r="40" spans="1:14" x14ac:dyDescent="0.25">
      <c r="A40" s="78"/>
      <c r="B40" s="79"/>
      <c r="C40" s="80" t="s">
        <v>127</v>
      </c>
      <c r="D40" s="74" t="str">
        <f ca="1">IF('Do NOT Edit - DataCalc Sheet'!D39="", "", "D"&amp;'Do NOT Edit - DataCalc Sheet'!D39)</f>
        <v/>
      </c>
      <c r="E40" s="74" t="str">
        <f ca="1">IF('Do NOT Edit - DataCalc Sheet'!E39="", "", "D"&amp;'Do NOT Edit - DataCalc Sheet'!E39)</f>
        <v/>
      </c>
      <c r="F40" s="74" t="str">
        <f ca="1">IF('Do NOT Edit - DataCalc Sheet'!F39="", "", "D"&amp;'Do NOT Edit - DataCalc Sheet'!F39)</f>
        <v/>
      </c>
      <c r="G40" s="74" t="str">
        <f ca="1">IF('Do NOT Edit - DataCalc Sheet'!G39="", "", "D"&amp;'Do NOT Edit - DataCalc Sheet'!G39)</f>
        <v/>
      </c>
      <c r="H40" s="74" t="str">
        <f ca="1">IF('Do NOT Edit - DataCalc Sheet'!H39="", "", "D"&amp;'Do NOT Edit - DataCalc Sheet'!H39)</f>
        <v/>
      </c>
      <c r="I40" s="74" t="str">
        <f ca="1">IF('Do NOT Edit - DataCalc Sheet'!I39="", "", "D"&amp;'Do NOT Edit - DataCalc Sheet'!I39)</f>
        <v/>
      </c>
      <c r="J40" s="74" t="str">
        <f ca="1">IF('Do NOT Edit - DataCalc Sheet'!J39="", "", "D"&amp;'Do NOT Edit - DataCalc Sheet'!J39)</f>
        <v/>
      </c>
      <c r="K40" s="74" t="str">
        <f ca="1">IF('Do NOT Edit - DataCalc Sheet'!K39="", "", "D"&amp;'Do NOT Edit - DataCalc Sheet'!K39)</f>
        <v/>
      </c>
      <c r="L40" s="106" t="str">
        <f ca="1">IF('Do NOT Edit - DataCalc Sheet'!L39="", "", "D"&amp;'Do NOT Edit - DataCalc Sheet'!L39)</f>
        <v/>
      </c>
    </row>
    <row r="41" spans="1:14" x14ac:dyDescent="0.25">
      <c r="A41" s="78"/>
      <c r="B41" s="79"/>
      <c r="C41" s="80" t="s">
        <v>128</v>
      </c>
      <c r="D41" s="67">
        <f>'Do NOT Edit - DataCalc Sheet'!M40</f>
        <v>0</v>
      </c>
      <c r="E41" s="67">
        <f>'Do NOT Edit - DataCalc Sheet'!N40</f>
        <v>0</v>
      </c>
      <c r="F41" s="67">
        <f>'Do NOT Edit - DataCalc Sheet'!O40</f>
        <v>0</v>
      </c>
      <c r="G41" s="67">
        <f>'Do NOT Edit - DataCalc Sheet'!P40</f>
        <v>0</v>
      </c>
      <c r="H41" s="67">
        <f>'Do NOT Edit - DataCalc Sheet'!Q40</f>
        <v>0</v>
      </c>
      <c r="I41" s="67">
        <f>'Do NOT Edit - DataCalc Sheet'!R40</f>
        <v>0</v>
      </c>
      <c r="J41" s="67">
        <f>'Do NOT Edit - DataCalc Sheet'!S40</f>
        <v>0</v>
      </c>
      <c r="K41" s="67">
        <f>'Do NOT Edit - DataCalc Sheet'!T40</f>
        <v>0</v>
      </c>
      <c r="L41" s="75">
        <f>'Do NOT Edit - DataCalc Sheet'!U40</f>
        <v>0</v>
      </c>
    </row>
    <row r="42" spans="1:14" x14ac:dyDescent="0.25">
      <c r="A42" s="56"/>
      <c r="B42" s="27"/>
      <c r="C42" s="53" t="s">
        <v>129</v>
      </c>
      <c r="D42" s="67">
        <f>'Do NOT Edit - DataCalc Sheet'!M42</f>
        <v>0</v>
      </c>
      <c r="E42" s="67">
        <f>'Do NOT Edit - DataCalc Sheet'!N42</f>
        <v>0</v>
      </c>
      <c r="F42" s="67">
        <f>'Do NOT Edit - DataCalc Sheet'!O42</f>
        <v>0</v>
      </c>
      <c r="G42" s="67">
        <f>'Do NOT Edit - DataCalc Sheet'!P42</f>
        <v>0</v>
      </c>
      <c r="H42" s="67">
        <f>'Do NOT Edit - DataCalc Sheet'!Q42</f>
        <v>0</v>
      </c>
      <c r="I42" s="67">
        <f>'Do NOT Edit - DataCalc Sheet'!R42</f>
        <v>0</v>
      </c>
      <c r="J42" s="67">
        <f>'Do NOT Edit - DataCalc Sheet'!S42</f>
        <v>0</v>
      </c>
      <c r="K42" s="67">
        <f>'Do NOT Edit - DataCalc Sheet'!T42</f>
        <v>0</v>
      </c>
      <c r="L42" s="75">
        <f>'Do NOT Edit - DataCalc Sheet'!U42</f>
        <v>0</v>
      </c>
    </row>
    <row r="43" spans="1:14" x14ac:dyDescent="0.25">
      <c r="A43" s="56"/>
      <c r="B43" s="27"/>
      <c r="C43" s="53" t="s">
        <v>130</v>
      </c>
      <c r="D43" s="37"/>
      <c r="E43" s="37"/>
      <c r="F43" s="37"/>
      <c r="G43" s="37"/>
      <c r="H43" s="37"/>
      <c r="I43" s="37"/>
      <c r="J43" s="37"/>
      <c r="K43" s="37"/>
      <c r="L43" s="119">
        <f>'Do NOT Edit - DataCalc Sheet'!U43</f>
        <v>0</v>
      </c>
    </row>
    <row r="44" spans="1:14" x14ac:dyDescent="0.25">
      <c r="G44" s="64"/>
      <c r="H44" s="64"/>
      <c r="I44" s="64"/>
    </row>
    <row r="45" spans="1:14" x14ac:dyDescent="0.25">
      <c r="A45" s="2" t="s">
        <v>59</v>
      </c>
      <c r="B45" s="47"/>
      <c r="C45" s="47"/>
      <c r="D45" s="47"/>
      <c r="E45" s="47"/>
      <c r="F45" s="47"/>
      <c r="G45" s="47"/>
      <c r="H45" s="47"/>
      <c r="I45" s="47"/>
      <c r="J45" s="47"/>
      <c r="K45" s="47"/>
      <c r="L45" s="47"/>
    </row>
    <row r="46" spans="1:14" x14ac:dyDescent="0.25">
      <c r="A46" s="2" t="s">
        <v>64</v>
      </c>
      <c r="B46" s="47"/>
      <c r="C46" s="47"/>
      <c r="D46" s="47"/>
      <c r="E46" s="47"/>
      <c r="F46" s="47"/>
      <c r="G46" s="47"/>
      <c r="H46" s="47"/>
      <c r="I46" s="47"/>
      <c r="J46" s="47"/>
      <c r="K46" s="47"/>
      <c r="L46" s="47"/>
    </row>
    <row r="47" spans="1:14" x14ac:dyDescent="0.25">
      <c r="A47" s="2" t="s">
        <v>44</v>
      </c>
      <c r="B47" s="47"/>
      <c r="C47" s="47"/>
      <c r="D47" s="47"/>
      <c r="E47" s="47"/>
      <c r="F47" s="47"/>
      <c r="G47" s="47"/>
      <c r="H47" s="47"/>
      <c r="I47" s="47"/>
      <c r="J47" s="47"/>
      <c r="K47" s="47"/>
      <c r="L47" s="47"/>
    </row>
    <row r="48" spans="1:14" x14ac:dyDescent="0.25">
      <c r="A48" s="2" t="s">
        <v>62</v>
      </c>
      <c r="B48" s="47"/>
      <c r="C48" s="47"/>
      <c r="D48" s="47"/>
      <c r="E48" s="47"/>
      <c r="F48" s="47"/>
      <c r="G48" s="47"/>
      <c r="H48" s="47"/>
      <c r="I48" s="47"/>
      <c r="J48" s="47"/>
      <c r="K48" s="47"/>
      <c r="L48" s="47"/>
    </row>
    <row r="49" spans="1:12" x14ac:dyDescent="0.25">
      <c r="A49" s="2" t="s">
        <v>63</v>
      </c>
      <c r="B49" s="47"/>
      <c r="C49" s="47"/>
      <c r="D49" s="47"/>
      <c r="E49" s="47"/>
      <c r="F49" s="47"/>
      <c r="G49" s="47"/>
      <c r="H49" s="47"/>
      <c r="I49" s="47"/>
      <c r="J49" s="47"/>
      <c r="K49" s="47"/>
      <c r="L49" s="47"/>
    </row>
    <row r="50" spans="1:12" x14ac:dyDescent="0.25">
      <c r="A50" s="2" t="s">
        <v>43</v>
      </c>
      <c r="B50" s="47"/>
      <c r="C50" s="47"/>
      <c r="D50" s="47"/>
      <c r="E50" s="47"/>
      <c r="F50" s="47"/>
      <c r="G50" s="47"/>
      <c r="H50" s="47"/>
      <c r="I50" s="47"/>
      <c r="J50" s="47"/>
      <c r="K50" s="47"/>
      <c r="L50" s="47"/>
    </row>
    <row r="51" spans="1:12" x14ac:dyDescent="0.25">
      <c r="A51" s="2" t="s">
        <v>42</v>
      </c>
      <c r="B51" s="47"/>
      <c r="C51" s="47"/>
      <c r="D51" s="47"/>
      <c r="E51" s="47"/>
      <c r="F51" s="47"/>
      <c r="G51" s="47"/>
      <c r="H51" s="47"/>
      <c r="I51" s="47"/>
      <c r="J51" s="47"/>
      <c r="K51" s="47"/>
      <c r="L51" s="47"/>
    </row>
    <row r="52" spans="1:12" x14ac:dyDescent="0.25">
      <c r="A52" s="43" t="s">
        <v>46</v>
      </c>
      <c r="B52" s="25"/>
      <c r="C52" s="45" t="s">
        <v>53</v>
      </c>
      <c r="D52" s="25"/>
      <c r="E52" s="25"/>
      <c r="F52" s="25"/>
      <c r="G52" s="25"/>
      <c r="H52" s="25"/>
      <c r="I52" s="25"/>
      <c r="J52" s="25"/>
      <c r="K52" s="25"/>
      <c r="L52" s="25"/>
    </row>
    <row r="53" spans="1:12" x14ac:dyDescent="0.25">
      <c r="A53" s="24" t="s">
        <v>91</v>
      </c>
      <c r="B53" s="25"/>
      <c r="C53" s="48" t="s">
        <v>37</v>
      </c>
      <c r="D53" s="25"/>
      <c r="E53" s="25"/>
      <c r="F53" s="25"/>
      <c r="G53" s="25"/>
      <c r="H53" s="25"/>
      <c r="I53" s="25"/>
      <c r="J53" s="25"/>
      <c r="K53" s="25"/>
      <c r="L53" s="25"/>
    </row>
    <row r="54" spans="1:12" x14ac:dyDescent="0.25">
      <c r="A54" s="24" t="s">
        <v>47</v>
      </c>
      <c r="B54" s="25"/>
      <c r="C54" s="48" t="s">
        <v>38</v>
      </c>
      <c r="D54" s="25"/>
      <c r="E54" s="25"/>
      <c r="F54" s="25"/>
      <c r="G54" s="25"/>
      <c r="H54" s="25"/>
      <c r="I54" s="25"/>
      <c r="J54" s="25"/>
      <c r="K54" s="25"/>
      <c r="L54" s="25"/>
    </row>
    <row r="55" spans="1:12" x14ac:dyDescent="0.25">
      <c r="A55" s="24" t="s">
        <v>48</v>
      </c>
      <c r="B55" s="25"/>
      <c r="C55" s="48" t="s">
        <v>39</v>
      </c>
      <c r="D55" s="25"/>
      <c r="E55" s="25"/>
      <c r="F55" s="25"/>
      <c r="G55" s="25"/>
      <c r="H55" s="25"/>
      <c r="I55" s="25"/>
      <c r="J55" s="25"/>
      <c r="K55" s="25"/>
      <c r="L55" s="25"/>
    </row>
    <row r="56" spans="1:12" x14ac:dyDescent="0.25">
      <c r="A56" s="24" t="s">
        <v>49</v>
      </c>
      <c r="B56" s="25"/>
      <c r="C56" s="48" t="s">
        <v>40</v>
      </c>
      <c r="D56" s="25"/>
      <c r="E56" s="25"/>
      <c r="F56" s="25"/>
      <c r="G56" s="25"/>
      <c r="H56" s="25"/>
      <c r="I56" s="25"/>
      <c r="J56" s="25"/>
      <c r="K56" s="25"/>
      <c r="L56" s="25"/>
    </row>
    <row r="57" spans="1:12" x14ac:dyDescent="0.25">
      <c r="A57" s="24" t="s">
        <v>51</v>
      </c>
      <c r="B57" s="25"/>
      <c r="C57" s="25"/>
      <c r="D57" s="25"/>
      <c r="E57" s="25"/>
      <c r="F57" s="25"/>
      <c r="G57" s="25"/>
      <c r="H57" s="25"/>
      <c r="I57" s="25"/>
      <c r="J57" s="25"/>
      <c r="K57" s="25"/>
      <c r="L57" s="25"/>
    </row>
    <row r="58" spans="1:12" x14ac:dyDescent="0.25">
      <c r="A58" s="24" t="s">
        <v>50</v>
      </c>
      <c r="B58" s="25"/>
      <c r="C58" s="25"/>
      <c r="D58" s="25"/>
      <c r="E58" s="25"/>
      <c r="F58" s="25"/>
      <c r="G58" s="25"/>
      <c r="H58" s="25"/>
      <c r="I58" s="25"/>
      <c r="J58" s="25"/>
      <c r="K58" s="25"/>
      <c r="L58" s="25"/>
    </row>
    <row r="59" spans="1:12" x14ac:dyDescent="0.25">
      <c r="A59" s="24" t="s">
        <v>52</v>
      </c>
      <c r="B59" s="25"/>
      <c r="C59" s="25"/>
      <c r="D59" s="25"/>
      <c r="E59" s="25"/>
      <c r="F59" s="25"/>
      <c r="G59" s="25"/>
      <c r="H59" s="25"/>
      <c r="I59" s="25"/>
      <c r="J59" s="25"/>
      <c r="K59" s="25"/>
      <c r="L59" s="25"/>
    </row>
    <row r="60" spans="1:12" x14ac:dyDescent="0.25">
      <c r="A60" s="24" t="s">
        <v>92</v>
      </c>
      <c r="B60" s="25"/>
      <c r="C60" s="25"/>
      <c r="D60" s="25"/>
      <c r="E60" s="25"/>
      <c r="F60" s="25"/>
      <c r="G60" s="25"/>
      <c r="H60" s="25"/>
      <c r="I60" s="25"/>
      <c r="J60" s="25"/>
      <c r="K60" s="25"/>
      <c r="L60" s="25"/>
    </row>
    <row r="61" spans="1:12" x14ac:dyDescent="0.25">
      <c r="A61" s="24"/>
      <c r="B61" s="25"/>
      <c r="C61" s="25"/>
      <c r="D61" s="25"/>
      <c r="E61" s="25"/>
      <c r="F61" s="25"/>
      <c r="G61" s="25"/>
      <c r="H61" s="25"/>
      <c r="I61" s="25"/>
      <c r="J61" s="25"/>
      <c r="K61" s="25"/>
      <c r="L61" s="25"/>
    </row>
    <row r="62" spans="1:12" x14ac:dyDescent="0.25">
      <c r="A62" s="43" t="s">
        <v>142</v>
      </c>
      <c r="B62" s="25"/>
      <c r="C62" s="25"/>
      <c r="D62" s="25"/>
      <c r="E62" s="25"/>
      <c r="F62" s="25"/>
      <c r="G62" s="25"/>
      <c r="H62" s="25"/>
      <c r="I62" s="25"/>
      <c r="J62" s="25"/>
      <c r="K62" s="25"/>
      <c r="L62" s="25"/>
    </row>
    <row r="63" spans="1:12" x14ac:dyDescent="0.25">
      <c r="A63" s="24" t="s">
        <v>60</v>
      </c>
      <c r="B63" s="25"/>
      <c r="C63" s="25"/>
      <c r="D63" s="25"/>
      <c r="E63" s="25"/>
      <c r="F63" s="25"/>
      <c r="G63" s="25"/>
      <c r="H63" s="25"/>
      <c r="I63" s="25"/>
      <c r="J63" s="25"/>
      <c r="K63" s="25"/>
      <c r="L63" s="25"/>
    </row>
    <row r="64" spans="1:12" x14ac:dyDescent="0.25">
      <c r="A64" s="24" t="s">
        <v>61</v>
      </c>
      <c r="B64" s="25"/>
      <c r="C64" s="25"/>
      <c r="D64" s="25"/>
      <c r="E64" s="25"/>
      <c r="F64" s="25"/>
      <c r="G64" s="25"/>
      <c r="H64" s="25"/>
      <c r="I64" s="25"/>
      <c r="J64" s="25"/>
      <c r="K64" s="25"/>
      <c r="L64" s="25"/>
    </row>
    <row r="65" spans="1:12" x14ac:dyDescent="0.25">
      <c r="A65" s="115" t="s">
        <v>16</v>
      </c>
      <c r="B65" s="116" t="s">
        <v>113</v>
      </c>
      <c r="C65" s="115" t="s">
        <v>98</v>
      </c>
      <c r="D65" s="25"/>
      <c r="E65" s="25"/>
      <c r="F65" s="25"/>
      <c r="G65" s="25"/>
      <c r="H65" s="25"/>
      <c r="I65" s="25"/>
      <c r="J65" s="25"/>
      <c r="K65" s="25"/>
      <c r="L65" s="25"/>
    </row>
    <row r="66" spans="1:12" x14ac:dyDescent="0.25">
      <c r="A66" s="115" t="s">
        <v>17</v>
      </c>
      <c r="B66" s="116" t="s">
        <v>112</v>
      </c>
      <c r="C66" s="115" t="s">
        <v>13</v>
      </c>
      <c r="D66" s="25"/>
      <c r="E66" s="25"/>
      <c r="F66" s="25"/>
      <c r="G66" s="25"/>
      <c r="H66" s="25"/>
      <c r="I66" s="25"/>
      <c r="J66" s="25"/>
      <c r="K66" s="25"/>
      <c r="L66" s="25"/>
    </row>
    <row r="67" spans="1:12" x14ac:dyDescent="0.25">
      <c r="A67" s="115" t="s">
        <v>93</v>
      </c>
      <c r="B67" s="116" t="s">
        <v>114</v>
      </c>
      <c r="C67" s="115" t="s">
        <v>99</v>
      </c>
      <c r="D67" s="25"/>
      <c r="E67" s="25"/>
      <c r="F67" s="25"/>
      <c r="G67" s="25"/>
      <c r="H67" s="25"/>
      <c r="I67" s="25"/>
      <c r="J67" s="25"/>
      <c r="K67" s="25"/>
      <c r="L67" s="25"/>
    </row>
    <row r="68" spans="1:12" x14ac:dyDescent="0.25">
      <c r="A68" s="115" t="s">
        <v>94</v>
      </c>
      <c r="B68" s="116" t="s">
        <v>115</v>
      </c>
      <c r="C68" s="115" t="s">
        <v>96</v>
      </c>
      <c r="D68" s="25"/>
      <c r="E68" s="25"/>
      <c r="F68" s="25"/>
      <c r="G68" s="25"/>
      <c r="H68" s="25"/>
      <c r="I68" s="25"/>
      <c r="J68" s="25"/>
      <c r="K68" s="25"/>
      <c r="L68" s="25"/>
    </row>
    <row r="69" spans="1:12" x14ac:dyDescent="0.25">
      <c r="A69" s="115" t="s">
        <v>95</v>
      </c>
      <c r="B69" s="116" t="s">
        <v>115</v>
      </c>
      <c r="C69" s="115" t="s">
        <v>97</v>
      </c>
      <c r="D69" s="25"/>
      <c r="E69" s="25"/>
      <c r="F69" s="25"/>
      <c r="G69" s="25"/>
      <c r="H69" s="25"/>
      <c r="I69" s="25"/>
      <c r="J69" s="25"/>
      <c r="K69" s="25"/>
      <c r="L69" s="25"/>
    </row>
    <row r="70" spans="1:12" x14ac:dyDescent="0.25">
      <c r="A70" s="115" t="s">
        <v>103</v>
      </c>
      <c r="B70" s="116" t="s">
        <v>116</v>
      </c>
      <c r="C70" s="115" t="s">
        <v>14</v>
      </c>
      <c r="D70" s="25"/>
      <c r="E70" s="25"/>
      <c r="F70" s="25"/>
      <c r="G70" s="25"/>
      <c r="H70" s="25"/>
      <c r="I70" s="25"/>
      <c r="J70" s="25"/>
      <c r="K70" s="25"/>
      <c r="L70" s="25"/>
    </row>
    <row r="71" spans="1:12" x14ac:dyDescent="0.25">
      <c r="A71" s="115" t="s">
        <v>104</v>
      </c>
      <c r="B71" s="116" t="s">
        <v>119</v>
      </c>
      <c r="C71" s="115" t="s">
        <v>117</v>
      </c>
      <c r="D71" s="25"/>
      <c r="E71" s="25"/>
      <c r="F71" s="25"/>
      <c r="G71" s="25"/>
      <c r="H71" s="25"/>
      <c r="I71" s="25"/>
      <c r="J71" s="25"/>
      <c r="K71" s="25"/>
      <c r="L71" s="25"/>
    </row>
    <row r="72" spans="1:12" x14ac:dyDescent="0.25">
      <c r="A72" s="115" t="s">
        <v>105</v>
      </c>
      <c r="B72" s="116" t="s">
        <v>118</v>
      </c>
      <c r="C72" s="115" t="s">
        <v>100</v>
      </c>
      <c r="D72" s="25"/>
      <c r="E72" s="25"/>
      <c r="F72" s="25"/>
      <c r="G72" s="25"/>
      <c r="H72" s="25"/>
      <c r="I72" s="25"/>
      <c r="J72" s="25"/>
      <c r="K72" s="25"/>
      <c r="L72" s="25"/>
    </row>
    <row r="73" spans="1:12" x14ac:dyDescent="0.25">
      <c r="A73" s="115" t="s">
        <v>106</v>
      </c>
      <c r="B73" s="116" t="s">
        <v>120</v>
      </c>
      <c r="C73" s="115" t="s">
        <v>57</v>
      </c>
      <c r="D73" s="25"/>
      <c r="E73" s="25"/>
      <c r="F73" s="25"/>
      <c r="G73" s="25"/>
      <c r="H73" s="25"/>
      <c r="I73" s="25"/>
      <c r="J73" s="25"/>
      <c r="K73" s="25"/>
      <c r="L73" s="25"/>
    </row>
    <row r="74" spans="1:12" x14ac:dyDescent="0.25">
      <c r="A74" s="115" t="s">
        <v>107</v>
      </c>
      <c r="B74" s="116" t="s">
        <v>122</v>
      </c>
      <c r="C74" s="115" t="s">
        <v>121</v>
      </c>
      <c r="D74" s="25"/>
      <c r="E74" s="25"/>
      <c r="F74" s="25"/>
      <c r="G74" s="25"/>
      <c r="H74" s="25"/>
      <c r="I74" s="25"/>
      <c r="J74" s="25"/>
      <c r="K74" s="25"/>
      <c r="L74" s="25"/>
    </row>
    <row r="75" spans="1:12" x14ac:dyDescent="0.25">
      <c r="A75" s="115" t="s">
        <v>108</v>
      </c>
      <c r="B75" s="116" t="s">
        <v>124</v>
      </c>
      <c r="C75" s="115" t="s">
        <v>123</v>
      </c>
      <c r="D75" s="25"/>
      <c r="E75" s="25"/>
      <c r="F75" s="25"/>
      <c r="G75" s="25"/>
      <c r="H75" s="25"/>
      <c r="I75" s="25"/>
      <c r="J75" s="25"/>
      <c r="K75" s="25"/>
      <c r="L75" s="25"/>
    </row>
    <row r="76" spans="1:12" x14ac:dyDescent="0.25">
      <c r="A76" s="115" t="s">
        <v>109</v>
      </c>
      <c r="B76" s="116" t="s">
        <v>139</v>
      </c>
      <c r="C76" s="115" t="s">
        <v>102</v>
      </c>
      <c r="D76" s="25"/>
      <c r="E76" s="25"/>
      <c r="F76" s="25"/>
      <c r="G76" s="25"/>
      <c r="H76" s="25"/>
      <c r="I76" s="25"/>
      <c r="J76" s="25"/>
      <c r="K76" s="25"/>
      <c r="L76" s="25"/>
    </row>
    <row r="77" spans="1:12" x14ac:dyDescent="0.25">
      <c r="A77" s="115" t="s">
        <v>110</v>
      </c>
      <c r="B77" s="116" t="s">
        <v>125</v>
      </c>
      <c r="C77" s="115" t="s">
        <v>15</v>
      </c>
      <c r="D77" s="25"/>
      <c r="E77" s="25"/>
      <c r="F77" s="25"/>
      <c r="G77" s="25"/>
      <c r="H77" s="25"/>
      <c r="I77" s="25"/>
      <c r="J77" s="25"/>
      <c r="K77" s="25"/>
      <c r="L77" s="25"/>
    </row>
    <row r="78" spans="1:12" x14ac:dyDescent="0.25">
      <c r="A78" s="115" t="s">
        <v>111</v>
      </c>
      <c r="B78" s="116" t="s">
        <v>139</v>
      </c>
      <c r="C78" s="115" t="s">
        <v>101</v>
      </c>
      <c r="D78" s="25"/>
      <c r="E78" s="25"/>
      <c r="F78" s="25"/>
      <c r="G78" s="25"/>
      <c r="H78" s="25"/>
      <c r="I78" s="25"/>
      <c r="J78" s="25"/>
      <c r="K78" s="25"/>
      <c r="L78" s="25"/>
    </row>
  </sheetData>
  <mergeCells count="2">
    <mergeCell ref="E1:L1"/>
    <mergeCell ref="E2:L2"/>
  </mergeCells>
  <phoneticPr fontId="2" type="noConversion"/>
  <pageMargins left="0.25" right="0.25" top="0.25" bottom="0.25" header="0.3" footer="0.3"/>
  <pageSetup scale="87"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20F01-06B0-4B60-AFF7-9E9205A15BC0}">
  <dimension ref="A1:L31"/>
  <sheetViews>
    <sheetView workbookViewId="0">
      <selection sqref="A1:J1"/>
    </sheetView>
  </sheetViews>
  <sheetFormatPr defaultRowHeight="15.75" x14ac:dyDescent="0.25"/>
  <cols>
    <col min="1" max="1" width="18.125" customWidth="1"/>
    <col min="2" max="4" width="12.125" customWidth="1"/>
    <col min="5" max="5" width="9.875" customWidth="1"/>
    <col min="6" max="10" width="11.875" customWidth="1"/>
    <col min="11" max="12" width="12.125" customWidth="1"/>
  </cols>
  <sheetData>
    <row r="1" spans="1:12" s="81" customFormat="1" ht="30.75" x14ac:dyDescent="0.45">
      <c r="A1" s="147" t="s">
        <v>55</v>
      </c>
      <c r="B1" s="148"/>
      <c r="C1" s="148"/>
      <c r="D1" s="148"/>
      <c r="E1" s="148"/>
      <c r="F1" s="148"/>
      <c r="G1" s="148"/>
      <c r="H1" s="148"/>
      <c r="I1" s="148"/>
      <c r="J1" s="148"/>
      <c r="K1" s="17"/>
      <c r="L1" s="17"/>
    </row>
    <row r="2" spans="1:12" s="124" customFormat="1" ht="12.75" x14ac:dyDescent="0.2">
      <c r="J2" s="125" t="str">
        <f>'User Input Sheet'!A2</f>
        <v>Version 10/29/2024</v>
      </c>
    </row>
    <row r="3" spans="1:12" s="83" customFormat="1" ht="18.75" x14ac:dyDescent="0.3">
      <c r="A3" s="114" t="s">
        <v>54</v>
      </c>
      <c r="B3" s="149">
        <f>'User Input Sheet'!E1</f>
        <v>0</v>
      </c>
      <c r="C3" s="148"/>
      <c r="D3" s="148"/>
      <c r="F3" s="114" t="s">
        <v>56</v>
      </c>
      <c r="G3" s="149">
        <f>'User Input Sheet'!E2</f>
        <v>0</v>
      </c>
      <c r="H3" s="148"/>
      <c r="I3" s="148"/>
      <c r="J3" s="148"/>
    </row>
    <row r="4" spans="1:12" s="83" customFormat="1" ht="18.75" x14ac:dyDescent="0.3">
      <c r="A4" s="82"/>
    </row>
    <row r="5" spans="1:12" s="84" customFormat="1" ht="37.5" customHeight="1" x14ac:dyDescent="0.25">
      <c r="A5" s="89" t="s">
        <v>58</v>
      </c>
      <c r="B5" s="108" t="s">
        <v>72</v>
      </c>
      <c r="C5" s="89" t="s">
        <v>9</v>
      </c>
      <c r="D5" s="89" t="s">
        <v>30</v>
      </c>
      <c r="E5" s="89" t="s">
        <v>81</v>
      </c>
      <c r="F5" s="150" t="s">
        <v>135</v>
      </c>
      <c r="G5" s="151"/>
      <c r="H5" s="152"/>
      <c r="I5" s="150" t="s">
        <v>136</v>
      </c>
      <c r="J5" s="152"/>
    </row>
    <row r="6" spans="1:12" s="84" customFormat="1" ht="37.5" customHeight="1" x14ac:dyDescent="0.25">
      <c r="A6" s="90" t="str">
        <f>IF('User Input Sheet'!D4&lt;&gt;"", 'User Input Sheet'!D4, "")</f>
        <v/>
      </c>
      <c r="B6" s="107" t="str">
        <f>'Do NOT Edit - DataCalc Sheet'!AF22</f>
        <v/>
      </c>
      <c r="C6" s="107" t="str">
        <f>'Do NOT Edit - DataCalc Sheet'!AF15</f>
        <v/>
      </c>
      <c r="D6" s="90" t="str">
        <f>IF('User Input Sheet'!D39&lt;&gt;0, 'User Input Sheet'!D39, "")</f>
        <v/>
      </c>
      <c r="E6" s="90" t="str">
        <f ca="1">'User Input Sheet'!D40</f>
        <v/>
      </c>
      <c r="F6" s="144" t="str">
        <f>IF(A6='Do NOT Edit - DataCalc Sheet'!A$65, 'Do NOT Edit - DataCalc Sheet'!B$65, IF(A6='Do NOT Edit - DataCalc Sheet'!A$66, 'Do NOT Edit - DataCalc Sheet'!B$66, IF(A6='Do NOT Edit - DataCalc Sheet'!A$67, 'Do NOT Edit - DataCalc Sheet'!B$67, IF(A6='Do NOT Edit - DataCalc Sheet'!A$68, 'Do NOT Edit - DataCalc Sheet'!B$68, IF(A6='Do NOT Edit - DataCalc Sheet'!A$69, 'Do NOT Edit - DataCalc Sheet'!B$69, IF(A6='Do NOT Edit - DataCalc Sheet'!A$70, 'Do NOT Edit - DataCalc Sheet'!B$70, IF(A6='Do NOT Edit - DataCalc Sheet'!A$71, 'Do NOT Edit - DataCalc Sheet'!B$71, IF(A6='Do NOT Edit - DataCalc Sheet'!A$72, 'Do NOT Edit - DataCalc Sheet'!B$72, IF(A6='Do NOT Edit - DataCalc Sheet'!A$73, 'Do NOT Edit - DataCalc Sheet'!B$73, IF(A6='Do NOT Edit - DataCalc Sheet'!A$74, 'Do NOT Edit - DataCalc Sheet'!B$74, IF(A6='Do NOT Edit - DataCalc Sheet'!A$75, 'Do NOT Edit - DataCalc Sheet'!B$75, IF(A6='Do NOT Edit - DataCalc Sheet'!A$76, 'Do NOT Edit - DataCalc Sheet'!B$76, IF(A6='Do NOT Edit - DataCalc Sheet'!A$77, 'Do NOT Edit - DataCalc Sheet'!B$77, IF(A6='Do NOT Edit - DataCalc Sheet'!A$78, 'Do NOT Edit - DataCalc Sheet'!B$78, ""))))))))))))))</f>
        <v/>
      </c>
      <c r="G6" s="145"/>
      <c r="H6" s="146"/>
      <c r="I6" s="144" t="str">
        <f>IF('User Input Sheet'!D5&lt;&gt;"", 'User Input Sheet'!D5, "")</f>
        <v/>
      </c>
      <c r="J6" s="146"/>
      <c r="K6" s="117"/>
    </row>
    <row r="7" spans="1:12" s="84" customFormat="1" ht="37.5" customHeight="1" x14ac:dyDescent="0.25">
      <c r="A7" s="90" t="str">
        <f>IF('User Input Sheet'!E4&lt;&gt;"", 'User Input Sheet'!E4, "")</f>
        <v/>
      </c>
      <c r="B7" s="107" t="str">
        <f>'Do NOT Edit - DataCalc Sheet'!AG22</f>
        <v/>
      </c>
      <c r="C7" s="107" t="str">
        <f>'Do NOT Edit - DataCalc Sheet'!AG15</f>
        <v/>
      </c>
      <c r="D7" s="90" t="str">
        <f>IF('User Input Sheet'!E39&lt;&gt;0, 'User Input Sheet'!E39, "")</f>
        <v/>
      </c>
      <c r="E7" s="90" t="str">
        <f ca="1">'User Input Sheet'!E40</f>
        <v/>
      </c>
      <c r="F7" s="144" t="str">
        <f>IF(A7='Do NOT Edit - DataCalc Sheet'!A$65, 'Do NOT Edit - DataCalc Sheet'!B$65, IF(A7='Do NOT Edit - DataCalc Sheet'!A$66, 'Do NOT Edit - DataCalc Sheet'!B$66, IF(A7='Do NOT Edit - DataCalc Sheet'!A$67, 'Do NOT Edit - DataCalc Sheet'!B$67, IF(A7='Do NOT Edit - DataCalc Sheet'!A$68, 'Do NOT Edit - DataCalc Sheet'!B$68, IF(A7='Do NOT Edit - DataCalc Sheet'!A$69, 'Do NOT Edit - DataCalc Sheet'!B$69, IF(A7='Do NOT Edit - DataCalc Sheet'!A$70, 'Do NOT Edit - DataCalc Sheet'!B$70, IF(A7='Do NOT Edit - DataCalc Sheet'!A$71, 'Do NOT Edit - DataCalc Sheet'!B$71, IF(A7='Do NOT Edit - DataCalc Sheet'!A$72, 'Do NOT Edit - DataCalc Sheet'!B$72, IF(A7='Do NOT Edit - DataCalc Sheet'!A$73, 'Do NOT Edit - DataCalc Sheet'!B$73, IF(A7='Do NOT Edit - DataCalc Sheet'!A$74, 'Do NOT Edit - DataCalc Sheet'!B$74, IF(A7='Do NOT Edit - DataCalc Sheet'!A$75, 'Do NOT Edit - DataCalc Sheet'!B$75, IF(A7='Do NOT Edit - DataCalc Sheet'!A$76, 'Do NOT Edit - DataCalc Sheet'!B$76, IF(A7='Do NOT Edit - DataCalc Sheet'!A$77, 'Do NOT Edit - DataCalc Sheet'!B$77, IF(A7='Do NOT Edit - DataCalc Sheet'!A$78, 'Do NOT Edit - DataCalc Sheet'!B$78, ""))))))))))))))</f>
        <v/>
      </c>
      <c r="G7" s="145"/>
      <c r="H7" s="146"/>
      <c r="I7" s="144" t="str">
        <f>IF('User Input Sheet'!E5&lt;&gt;"", 'User Input Sheet'!E5, "")</f>
        <v/>
      </c>
      <c r="J7" s="146"/>
    </row>
    <row r="8" spans="1:12" s="84" customFormat="1" ht="37.5" customHeight="1" x14ac:dyDescent="0.25">
      <c r="A8" s="90" t="str">
        <f>IF('User Input Sheet'!F4&lt;&gt;"", 'User Input Sheet'!F4, "")</f>
        <v/>
      </c>
      <c r="B8" s="107" t="str">
        <f>'Do NOT Edit - DataCalc Sheet'!AH22</f>
        <v/>
      </c>
      <c r="C8" s="107" t="str">
        <f>'Do NOT Edit - DataCalc Sheet'!AH15</f>
        <v/>
      </c>
      <c r="D8" s="90" t="str">
        <f>IF('User Input Sheet'!F39&lt;&gt;0, 'User Input Sheet'!F39, "")</f>
        <v/>
      </c>
      <c r="E8" s="90" t="str">
        <f ca="1">'User Input Sheet'!F40</f>
        <v/>
      </c>
      <c r="F8" s="144" t="str">
        <f>IF(A8='Do NOT Edit - DataCalc Sheet'!A$65, 'Do NOT Edit - DataCalc Sheet'!B$65, IF(A8='Do NOT Edit - DataCalc Sheet'!A$66, 'Do NOT Edit - DataCalc Sheet'!B$66, IF(A8='Do NOT Edit - DataCalc Sheet'!A$67, 'Do NOT Edit - DataCalc Sheet'!B$67, IF(A8='Do NOT Edit - DataCalc Sheet'!A$68, 'Do NOT Edit - DataCalc Sheet'!B$68, IF(A8='Do NOT Edit - DataCalc Sheet'!A$69, 'Do NOT Edit - DataCalc Sheet'!B$69, IF(A8='Do NOT Edit - DataCalc Sheet'!A$70, 'Do NOT Edit - DataCalc Sheet'!B$70, IF(A8='Do NOT Edit - DataCalc Sheet'!A$71, 'Do NOT Edit - DataCalc Sheet'!B$71, IF(A8='Do NOT Edit - DataCalc Sheet'!A$72, 'Do NOT Edit - DataCalc Sheet'!B$72, IF(A8='Do NOT Edit - DataCalc Sheet'!A$73, 'Do NOT Edit - DataCalc Sheet'!B$73, IF(A8='Do NOT Edit - DataCalc Sheet'!A$74, 'Do NOT Edit - DataCalc Sheet'!B$74, IF(A8='Do NOT Edit - DataCalc Sheet'!A$75, 'Do NOT Edit - DataCalc Sheet'!B$75, IF(A8='Do NOT Edit - DataCalc Sheet'!A$76, 'Do NOT Edit - DataCalc Sheet'!B$76, IF(A8='Do NOT Edit - DataCalc Sheet'!A$77, 'Do NOT Edit - DataCalc Sheet'!B$77, IF(A8='Do NOT Edit - DataCalc Sheet'!A$78, 'Do NOT Edit - DataCalc Sheet'!B$78, ""))))))))))))))</f>
        <v/>
      </c>
      <c r="G8" s="145"/>
      <c r="H8" s="146"/>
      <c r="I8" s="144" t="str">
        <f>IF('User Input Sheet'!F5&lt;&gt;"", 'User Input Sheet'!F5, "")</f>
        <v/>
      </c>
      <c r="J8" s="146"/>
    </row>
    <row r="9" spans="1:12" s="84" customFormat="1" ht="37.5" customHeight="1" x14ac:dyDescent="0.25">
      <c r="A9" s="90" t="str">
        <f>IF('User Input Sheet'!G4&lt;&gt;"", 'User Input Sheet'!G4, "")</f>
        <v/>
      </c>
      <c r="B9" s="107" t="str">
        <f>'Do NOT Edit - DataCalc Sheet'!AI22</f>
        <v/>
      </c>
      <c r="C9" s="107" t="str">
        <f>'Do NOT Edit - DataCalc Sheet'!AI15</f>
        <v/>
      </c>
      <c r="D9" s="90" t="str">
        <f>IF('User Input Sheet'!G39&lt;&gt;0, 'User Input Sheet'!G39, "")</f>
        <v/>
      </c>
      <c r="E9" s="90" t="str">
        <f ca="1">'User Input Sheet'!G40</f>
        <v/>
      </c>
      <c r="F9" s="144" t="str">
        <f>IF(A9='Do NOT Edit - DataCalc Sheet'!A$65, 'Do NOT Edit - DataCalc Sheet'!B$65, IF(A9='Do NOT Edit - DataCalc Sheet'!A$66, 'Do NOT Edit - DataCalc Sheet'!B$66, IF(A9='Do NOT Edit - DataCalc Sheet'!A$67, 'Do NOT Edit - DataCalc Sheet'!B$67, IF(A9='Do NOT Edit - DataCalc Sheet'!A$68, 'Do NOT Edit - DataCalc Sheet'!B$68, IF(A9='Do NOT Edit - DataCalc Sheet'!A$69, 'Do NOT Edit - DataCalc Sheet'!B$69, IF(A9='Do NOT Edit - DataCalc Sheet'!A$70, 'Do NOT Edit - DataCalc Sheet'!B$70, IF(A9='Do NOT Edit - DataCalc Sheet'!A$71, 'Do NOT Edit - DataCalc Sheet'!B$71, IF(A9='Do NOT Edit - DataCalc Sheet'!A$72, 'Do NOT Edit - DataCalc Sheet'!B$72, IF(A9='Do NOT Edit - DataCalc Sheet'!A$73, 'Do NOT Edit - DataCalc Sheet'!B$73, IF(A9='Do NOT Edit - DataCalc Sheet'!A$74, 'Do NOT Edit - DataCalc Sheet'!B$74, IF(A9='Do NOT Edit - DataCalc Sheet'!A$75, 'Do NOT Edit - DataCalc Sheet'!B$75, IF(A9='Do NOT Edit - DataCalc Sheet'!A$76, 'Do NOT Edit - DataCalc Sheet'!B$76, IF(A9='Do NOT Edit - DataCalc Sheet'!A$77, 'Do NOT Edit - DataCalc Sheet'!B$77, IF(A9='Do NOT Edit - DataCalc Sheet'!A$78, 'Do NOT Edit - DataCalc Sheet'!B$78, ""))))))))))))))</f>
        <v/>
      </c>
      <c r="G9" s="145"/>
      <c r="H9" s="146"/>
      <c r="I9" s="144" t="str">
        <f>IF('User Input Sheet'!G5&lt;&gt;"", 'User Input Sheet'!G5, "")</f>
        <v/>
      </c>
      <c r="J9" s="146"/>
    </row>
    <row r="10" spans="1:12" s="84" customFormat="1" ht="37.5" customHeight="1" x14ac:dyDescent="0.25">
      <c r="A10" s="90" t="str">
        <f>IF('User Input Sheet'!H4&lt;&gt;"", 'User Input Sheet'!H4, "")</f>
        <v/>
      </c>
      <c r="B10" s="107" t="str">
        <f>'Do NOT Edit - DataCalc Sheet'!AJ22</f>
        <v/>
      </c>
      <c r="C10" s="107" t="str">
        <f>'Do NOT Edit - DataCalc Sheet'!AJ15</f>
        <v/>
      </c>
      <c r="D10" s="90" t="str">
        <f>IF('User Input Sheet'!H39&lt;&gt;0, 'User Input Sheet'!H39, "")</f>
        <v/>
      </c>
      <c r="E10" s="90" t="str">
        <f ca="1">'User Input Sheet'!H40</f>
        <v/>
      </c>
      <c r="F10" s="144" t="str">
        <f>IF(A10='Do NOT Edit - DataCalc Sheet'!A$65, 'Do NOT Edit - DataCalc Sheet'!B$65, IF(A10='Do NOT Edit - DataCalc Sheet'!A$66, 'Do NOT Edit - DataCalc Sheet'!B$66, IF(A10='Do NOT Edit - DataCalc Sheet'!A$67, 'Do NOT Edit - DataCalc Sheet'!B$67, IF(A10='Do NOT Edit - DataCalc Sheet'!A$68, 'Do NOT Edit - DataCalc Sheet'!B$68, IF(A10='Do NOT Edit - DataCalc Sheet'!A$69, 'Do NOT Edit - DataCalc Sheet'!B$69, IF(A10='Do NOT Edit - DataCalc Sheet'!A$70, 'Do NOT Edit - DataCalc Sheet'!B$70, IF(A10='Do NOT Edit - DataCalc Sheet'!A$71, 'Do NOT Edit - DataCalc Sheet'!B$71, IF(A10='Do NOT Edit - DataCalc Sheet'!A$72, 'Do NOT Edit - DataCalc Sheet'!B$72, IF(A10='Do NOT Edit - DataCalc Sheet'!A$73, 'Do NOT Edit - DataCalc Sheet'!B$73, IF(A10='Do NOT Edit - DataCalc Sheet'!A$74, 'Do NOT Edit - DataCalc Sheet'!B$74, IF(A10='Do NOT Edit - DataCalc Sheet'!A$75, 'Do NOT Edit - DataCalc Sheet'!B$75, IF(A10='Do NOT Edit - DataCalc Sheet'!A$76, 'Do NOT Edit - DataCalc Sheet'!B$76, IF(A10='Do NOT Edit - DataCalc Sheet'!A$77, 'Do NOT Edit - DataCalc Sheet'!B$77, IF(A10='Do NOT Edit - DataCalc Sheet'!A$78, 'Do NOT Edit - DataCalc Sheet'!B$78, ""))))))))))))))</f>
        <v/>
      </c>
      <c r="G10" s="145"/>
      <c r="H10" s="146"/>
      <c r="I10" s="144" t="str">
        <f>IF('User Input Sheet'!H5&lt;&gt;"", 'User Input Sheet'!H5, "")</f>
        <v/>
      </c>
      <c r="J10" s="146"/>
    </row>
    <row r="11" spans="1:12" s="84" customFormat="1" ht="37.5" customHeight="1" x14ac:dyDescent="0.25">
      <c r="A11" s="90" t="str">
        <f>IF('User Input Sheet'!I4&lt;&gt;"", 'User Input Sheet'!I4, "")</f>
        <v/>
      </c>
      <c r="B11" s="107" t="str">
        <f>'Do NOT Edit - DataCalc Sheet'!AK22</f>
        <v/>
      </c>
      <c r="C11" s="107" t="str">
        <f>'Do NOT Edit - DataCalc Sheet'!AK15</f>
        <v/>
      </c>
      <c r="D11" s="90" t="str">
        <f>IF('User Input Sheet'!I39&lt;&gt;0, 'User Input Sheet'!I39, "")</f>
        <v/>
      </c>
      <c r="E11" s="90" t="str">
        <f ca="1">'User Input Sheet'!I40</f>
        <v/>
      </c>
      <c r="F11" s="144" t="str">
        <f>IF(A11='Do NOT Edit - DataCalc Sheet'!A$65, 'Do NOT Edit - DataCalc Sheet'!B$65, IF(A11='Do NOT Edit - DataCalc Sheet'!A$66, 'Do NOT Edit - DataCalc Sheet'!B$66, IF(A11='Do NOT Edit - DataCalc Sheet'!A$67, 'Do NOT Edit - DataCalc Sheet'!B$67, IF(A11='Do NOT Edit - DataCalc Sheet'!A$68, 'Do NOT Edit - DataCalc Sheet'!B$68, IF(A11='Do NOT Edit - DataCalc Sheet'!A$69, 'Do NOT Edit - DataCalc Sheet'!B$69, IF(A11='Do NOT Edit - DataCalc Sheet'!A$70, 'Do NOT Edit - DataCalc Sheet'!B$70, IF(A11='Do NOT Edit - DataCalc Sheet'!A$71, 'Do NOT Edit - DataCalc Sheet'!B$71, IF(A11='Do NOT Edit - DataCalc Sheet'!A$72, 'Do NOT Edit - DataCalc Sheet'!B$72, IF(A11='Do NOT Edit - DataCalc Sheet'!A$73, 'Do NOT Edit - DataCalc Sheet'!B$73, IF(A11='Do NOT Edit - DataCalc Sheet'!A$74, 'Do NOT Edit - DataCalc Sheet'!B$74, IF(A11='Do NOT Edit - DataCalc Sheet'!A$75, 'Do NOT Edit - DataCalc Sheet'!B$75, IF(A11='Do NOT Edit - DataCalc Sheet'!A$76, 'Do NOT Edit - DataCalc Sheet'!B$76, IF(A11='Do NOT Edit - DataCalc Sheet'!A$77, 'Do NOT Edit - DataCalc Sheet'!B$77, IF(A11='Do NOT Edit - DataCalc Sheet'!A$78, 'Do NOT Edit - DataCalc Sheet'!B$78, ""))))))))))))))</f>
        <v/>
      </c>
      <c r="G11" s="145"/>
      <c r="H11" s="146"/>
      <c r="I11" s="144" t="str">
        <f>IF('User Input Sheet'!I5&lt;&gt;"", 'User Input Sheet'!I5, "")</f>
        <v/>
      </c>
      <c r="J11" s="146"/>
    </row>
    <row r="12" spans="1:12" s="84" customFormat="1" ht="37.5" customHeight="1" x14ac:dyDescent="0.25">
      <c r="A12" s="90" t="str">
        <f>IF('User Input Sheet'!J4&lt;&gt;"", 'User Input Sheet'!J4, "")</f>
        <v/>
      </c>
      <c r="B12" s="107" t="str">
        <f>'Do NOT Edit - DataCalc Sheet'!AL22</f>
        <v/>
      </c>
      <c r="C12" s="107" t="str">
        <f>'Do NOT Edit - DataCalc Sheet'!AL15</f>
        <v/>
      </c>
      <c r="D12" s="90" t="str">
        <f>IF('User Input Sheet'!J39&lt;&gt;0, 'User Input Sheet'!J39, "")</f>
        <v/>
      </c>
      <c r="E12" s="90" t="str">
        <f ca="1">'User Input Sheet'!J40</f>
        <v/>
      </c>
      <c r="F12" s="144" t="str">
        <f>IF(A12='Do NOT Edit - DataCalc Sheet'!A$65, 'Do NOT Edit - DataCalc Sheet'!B$65, IF(A12='Do NOT Edit - DataCalc Sheet'!A$66, 'Do NOT Edit - DataCalc Sheet'!B$66, IF(A12='Do NOT Edit - DataCalc Sheet'!A$67, 'Do NOT Edit - DataCalc Sheet'!B$67, IF(A12='Do NOT Edit - DataCalc Sheet'!A$68, 'Do NOT Edit - DataCalc Sheet'!B$68, IF(A12='Do NOT Edit - DataCalc Sheet'!A$69, 'Do NOT Edit - DataCalc Sheet'!B$69, IF(A12='Do NOT Edit - DataCalc Sheet'!A$70, 'Do NOT Edit - DataCalc Sheet'!B$70, IF(A12='Do NOT Edit - DataCalc Sheet'!A$71, 'Do NOT Edit - DataCalc Sheet'!B$71, IF(A12='Do NOT Edit - DataCalc Sheet'!A$72, 'Do NOT Edit - DataCalc Sheet'!B$72, IF(A12='Do NOT Edit - DataCalc Sheet'!A$73, 'Do NOT Edit - DataCalc Sheet'!B$73, IF(A12='Do NOT Edit - DataCalc Sheet'!A$74, 'Do NOT Edit - DataCalc Sheet'!B$74, IF(A12='Do NOT Edit - DataCalc Sheet'!A$75, 'Do NOT Edit - DataCalc Sheet'!B$75, IF(A12='Do NOT Edit - DataCalc Sheet'!A$76, 'Do NOT Edit - DataCalc Sheet'!B$76, IF(A12='Do NOT Edit - DataCalc Sheet'!A$77, 'Do NOT Edit - DataCalc Sheet'!B$77, IF(A12='Do NOT Edit - DataCalc Sheet'!A$78, 'Do NOT Edit - DataCalc Sheet'!B$78, ""))))))))))))))</f>
        <v/>
      </c>
      <c r="G12" s="145"/>
      <c r="H12" s="146"/>
      <c r="I12" s="144" t="str">
        <f>IF('User Input Sheet'!J5&lt;&gt;"", 'User Input Sheet'!J5, "")</f>
        <v/>
      </c>
      <c r="J12" s="146"/>
    </row>
    <row r="13" spans="1:12" s="84" customFormat="1" ht="37.5" customHeight="1" x14ac:dyDescent="0.25">
      <c r="A13" s="90" t="str">
        <f>IF('User Input Sheet'!K4&lt;&gt;"", 'User Input Sheet'!K4, "")</f>
        <v/>
      </c>
      <c r="B13" s="107" t="str">
        <f>'Do NOT Edit - DataCalc Sheet'!AM22</f>
        <v/>
      </c>
      <c r="C13" s="107" t="str">
        <f>'Do NOT Edit - DataCalc Sheet'!AM15</f>
        <v/>
      </c>
      <c r="D13" s="90" t="str">
        <f>IF('User Input Sheet'!K39&lt;&gt;0, 'User Input Sheet'!K39, "")</f>
        <v/>
      </c>
      <c r="E13" s="90" t="str">
        <f ca="1">'User Input Sheet'!K40</f>
        <v/>
      </c>
      <c r="F13" s="144" t="str">
        <f>IF(A13='Do NOT Edit - DataCalc Sheet'!A$65, 'Do NOT Edit - DataCalc Sheet'!B$65, IF(A13='Do NOT Edit - DataCalc Sheet'!A$66, 'Do NOT Edit - DataCalc Sheet'!B$66, IF(A13='Do NOT Edit - DataCalc Sheet'!A$67, 'Do NOT Edit - DataCalc Sheet'!B$67, IF(A13='Do NOT Edit - DataCalc Sheet'!A$68, 'Do NOT Edit - DataCalc Sheet'!B$68, IF(A13='Do NOT Edit - DataCalc Sheet'!A$69, 'Do NOT Edit - DataCalc Sheet'!B$69, IF(A13='Do NOT Edit - DataCalc Sheet'!A$70, 'Do NOT Edit - DataCalc Sheet'!B$70, IF(A13='Do NOT Edit - DataCalc Sheet'!A$71, 'Do NOT Edit - DataCalc Sheet'!B$71, IF(A13='Do NOT Edit - DataCalc Sheet'!A$72, 'Do NOT Edit - DataCalc Sheet'!B$72, IF(A13='Do NOT Edit - DataCalc Sheet'!A$73, 'Do NOT Edit - DataCalc Sheet'!B$73, IF(A13='Do NOT Edit - DataCalc Sheet'!A$74, 'Do NOT Edit - DataCalc Sheet'!B$74, IF(A13='Do NOT Edit - DataCalc Sheet'!A$75, 'Do NOT Edit - DataCalc Sheet'!B$75, IF(A13='Do NOT Edit - DataCalc Sheet'!A$76, 'Do NOT Edit - DataCalc Sheet'!B$76, IF(A13='Do NOT Edit - DataCalc Sheet'!A$77, 'Do NOT Edit - DataCalc Sheet'!B$77, IF(A13='Do NOT Edit - DataCalc Sheet'!A$78, 'Do NOT Edit - DataCalc Sheet'!B$78, ""))))))))))))))</f>
        <v/>
      </c>
      <c r="G13" s="145"/>
      <c r="H13" s="146"/>
      <c r="I13" s="144" t="str">
        <f>IF('User Input Sheet'!K5&lt;&gt;"", 'User Input Sheet'!K5, "")</f>
        <v/>
      </c>
      <c r="J13" s="146"/>
    </row>
    <row r="14" spans="1:12" s="84" customFormat="1" ht="37.5" customHeight="1" x14ac:dyDescent="0.25">
      <c r="A14" s="90" t="str">
        <f>IF('User Input Sheet'!L4&lt;&gt;"", 'User Input Sheet'!L4, "")</f>
        <v/>
      </c>
      <c r="B14" s="107" t="str">
        <f>'Do NOT Edit - DataCalc Sheet'!AN22</f>
        <v/>
      </c>
      <c r="C14" s="107" t="str">
        <f>'Do NOT Edit - DataCalc Sheet'!AN15</f>
        <v/>
      </c>
      <c r="D14" s="90" t="str">
        <f>IF('User Input Sheet'!L39&lt;&gt;0, 'User Input Sheet'!L39, "")</f>
        <v/>
      </c>
      <c r="E14" s="90" t="str">
        <f ca="1">'User Input Sheet'!L40</f>
        <v/>
      </c>
      <c r="F14" s="144" t="str">
        <f>IF(A14='Do NOT Edit - DataCalc Sheet'!A$65, 'Do NOT Edit - DataCalc Sheet'!B$65, IF(A14='Do NOT Edit - DataCalc Sheet'!A$66, 'Do NOT Edit - DataCalc Sheet'!B$66, IF(A14='Do NOT Edit - DataCalc Sheet'!A$67, 'Do NOT Edit - DataCalc Sheet'!B$67, IF(A14='Do NOT Edit - DataCalc Sheet'!A$68, 'Do NOT Edit - DataCalc Sheet'!B$68, IF(A14='Do NOT Edit - DataCalc Sheet'!A$69, 'Do NOT Edit - DataCalc Sheet'!B$69, IF(A14='Do NOT Edit - DataCalc Sheet'!A$70, 'Do NOT Edit - DataCalc Sheet'!B$70, IF(A14='Do NOT Edit - DataCalc Sheet'!A$71, 'Do NOT Edit - DataCalc Sheet'!B$71, IF(A14='Do NOT Edit - DataCalc Sheet'!A$72, 'Do NOT Edit - DataCalc Sheet'!B$72, IF(A14='Do NOT Edit - DataCalc Sheet'!A$73, 'Do NOT Edit - DataCalc Sheet'!B$73, IF(A14='Do NOT Edit - DataCalc Sheet'!A$74, 'Do NOT Edit - DataCalc Sheet'!B$74, IF(A14='Do NOT Edit - DataCalc Sheet'!A$75, 'Do NOT Edit - DataCalc Sheet'!B$75, IF(A14='Do NOT Edit - DataCalc Sheet'!A$76, 'Do NOT Edit - DataCalc Sheet'!B$76, IF(A14='Do NOT Edit - DataCalc Sheet'!A$77, 'Do NOT Edit - DataCalc Sheet'!B$77, IF(A14='Do NOT Edit - DataCalc Sheet'!A$78, 'Do NOT Edit - DataCalc Sheet'!B$78, ""))))))))))))))</f>
        <v/>
      </c>
      <c r="G14" s="145"/>
      <c r="H14" s="146"/>
      <c r="I14" s="144" t="str">
        <f>IF('User Input Sheet'!L5&lt;&gt;"", 'User Input Sheet'!L5, "")</f>
        <v/>
      </c>
      <c r="J14" s="146"/>
    </row>
    <row r="15" spans="1:12" s="84" customFormat="1" ht="15.75" customHeight="1" x14ac:dyDescent="0.25">
      <c r="A15" s="85"/>
      <c r="B15" s="91"/>
      <c r="C15" s="91"/>
      <c r="D15" s="92"/>
      <c r="E15" s="91"/>
      <c r="F15" s="91"/>
      <c r="G15" s="91"/>
      <c r="H15" s="91"/>
      <c r="I15" s="91"/>
    </row>
    <row r="16" spans="1:12" s="83" customFormat="1" ht="18.75" x14ac:dyDescent="0.3">
      <c r="A16" s="88" t="s">
        <v>138</v>
      </c>
      <c r="I16" s="114" t="s">
        <v>130</v>
      </c>
      <c r="J16" s="137">
        <f>'User Input Sheet'!L43</f>
        <v>0</v>
      </c>
    </row>
    <row r="17" spans="1:10" s="83" customFormat="1" ht="37.5" customHeight="1" x14ac:dyDescent="0.3">
      <c r="A17" s="86"/>
      <c r="B17" s="86"/>
      <c r="C17" s="86"/>
      <c r="D17" s="86"/>
      <c r="E17" s="86"/>
      <c r="F17" s="86"/>
      <c r="G17" s="86"/>
      <c r="H17" s="86"/>
      <c r="I17" s="86"/>
      <c r="J17" s="86"/>
    </row>
    <row r="18" spans="1:10" s="83" customFormat="1" ht="37.5" customHeight="1" x14ac:dyDescent="0.3">
      <c r="A18" s="87"/>
      <c r="B18" s="87"/>
      <c r="C18" s="87"/>
      <c r="D18" s="87"/>
      <c r="E18" s="87"/>
      <c r="F18" s="87"/>
      <c r="G18" s="87"/>
      <c r="H18" s="87"/>
      <c r="I18" s="87"/>
      <c r="J18" s="87"/>
    </row>
    <row r="19" spans="1:10" s="83" customFormat="1" ht="18.75" x14ac:dyDescent="0.3"/>
    <row r="20" spans="1:10" s="83" customFormat="1" ht="18.75" x14ac:dyDescent="0.3"/>
    <row r="21" spans="1:10" s="83" customFormat="1" ht="18.75" x14ac:dyDescent="0.3"/>
    <row r="22" spans="1:10" s="83" customFormat="1" ht="18.75" x14ac:dyDescent="0.3"/>
    <row r="23" spans="1:10" s="83" customFormat="1" ht="18.75" x14ac:dyDescent="0.3"/>
    <row r="24" spans="1:10" s="83" customFormat="1" ht="18.75" x14ac:dyDescent="0.3"/>
    <row r="25" spans="1:10" s="83" customFormat="1" ht="18.75" x14ac:dyDescent="0.3"/>
    <row r="26" spans="1:10" s="83" customFormat="1" ht="18.75" x14ac:dyDescent="0.3"/>
    <row r="27" spans="1:10" s="83" customFormat="1" ht="18.75" x14ac:dyDescent="0.3"/>
    <row r="28" spans="1:10" s="83" customFormat="1" ht="18.75" x14ac:dyDescent="0.3"/>
    <row r="29" spans="1:10" s="83" customFormat="1" ht="18.75" x14ac:dyDescent="0.3"/>
    <row r="30" spans="1:10" s="83" customFormat="1" ht="18.75" x14ac:dyDescent="0.3"/>
    <row r="31" spans="1:10" s="83" customFormat="1" ht="18.75" x14ac:dyDescent="0.3"/>
  </sheetData>
  <mergeCells count="23">
    <mergeCell ref="F13:H13"/>
    <mergeCell ref="F14:H14"/>
    <mergeCell ref="I5:J5"/>
    <mergeCell ref="I6:J6"/>
    <mergeCell ref="I7:J7"/>
    <mergeCell ref="I8:J8"/>
    <mergeCell ref="I9:J9"/>
    <mergeCell ref="I10:J10"/>
    <mergeCell ref="I11:J11"/>
    <mergeCell ref="I12:J12"/>
    <mergeCell ref="I13:J13"/>
    <mergeCell ref="I14:J14"/>
    <mergeCell ref="F8:H8"/>
    <mergeCell ref="F9:H9"/>
    <mergeCell ref="F10:H10"/>
    <mergeCell ref="F11:H11"/>
    <mergeCell ref="F12:H12"/>
    <mergeCell ref="A1:J1"/>
    <mergeCell ref="B3:D3"/>
    <mergeCell ref="G3:J3"/>
    <mergeCell ref="F5:H5"/>
    <mergeCell ref="F6:H6"/>
    <mergeCell ref="F7:H7"/>
  </mergeCells>
  <pageMargins left="0.25" right="0.25" top="0.25" bottom="0.25" header="0.3" footer="0.3"/>
  <pageSetup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F5749-06F8-42CD-8BB9-99DD7AF3515E}">
  <dimension ref="A1:AN87"/>
  <sheetViews>
    <sheetView workbookViewId="0">
      <pane xSplit="3" ySplit="6" topLeftCell="D7" activePane="bottomRight" state="frozen"/>
      <selection pane="topRight" activeCell="D1" sqref="D1"/>
      <selection pane="bottomLeft" activeCell="A5" sqref="A5"/>
      <selection pane="bottomRight"/>
    </sheetView>
  </sheetViews>
  <sheetFormatPr defaultRowHeight="15.75" x14ac:dyDescent="0.25"/>
  <cols>
    <col min="1" max="1" width="47.875" bestFit="1" customWidth="1"/>
    <col min="2" max="2" width="5.375" style="1" bestFit="1" customWidth="1"/>
    <col min="3" max="3" width="19" style="1" bestFit="1" customWidth="1"/>
    <col min="4" max="21" width="9" style="1"/>
  </cols>
  <sheetData>
    <row r="1" spans="1:40" x14ac:dyDescent="0.25">
      <c r="A1" s="2" t="s">
        <v>33</v>
      </c>
      <c r="AE1" s="47">
        <v>4</v>
      </c>
    </row>
    <row r="2" spans="1:40" x14ac:dyDescent="0.25">
      <c r="A2" s="128" t="str">
        <f>'User Input Sheet'!A2</f>
        <v>Version 10/29/2024</v>
      </c>
      <c r="AE2" s="47"/>
    </row>
    <row r="3" spans="1:40" x14ac:dyDescent="0.25">
      <c r="A3" s="2"/>
      <c r="AE3" s="47"/>
    </row>
    <row r="4" spans="1:40" ht="16.5" thickBot="1" x14ac:dyDescent="0.3">
      <c r="AE4" s="47">
        <v>4</v>
      </c>
    </row>
    <row r="5" spans="1:40" x14ac:dyDescent="0.25">
      <c r="A5" s="36"/>
      <c r="B5" s="37"/>
      <c r="C5" s="38"/>
      <c r="D5" s="23" t="s">
        <v>35</v>
      </c>
      <c r="E5" s="21"/>
      <c r="F5" s="21"/>
      <c r="G5" s="21"/>
      <c r="H5" s="21"/>
      <c r="I5" s="21"/>
      <c r="J5" s="21"/>
      <c r="K5" s="21"/>
      <c r="L5" s="22"/>
      <c r="M5" s="20" t="s">
        <v>36</v>
      </c>
      <c r="N5" s="18"/>
      <c r="O5" s="18"/>
      <c r="P5" s="18"/>
      <c r="Q5" s="18"/>
      <c r="R5" s="18"/>
      <c r="S5" s="18"/>
      <c r="T5" s="18"/>
      <c r="U5" s="19"/>
      <c r="V5" s="7" t="s">
        <v>34</v>
      </c>
      <c r="W5" s="8"/>
      <c r="X5" s="8"/>
      <c r="Y5" s="8"/>
      <c r="Z5" s="8"/>
      <c r="AA5" s="8"/>
      <c r="AB5" s="8"/>
      <c r="AC5" s="8"/>
      <c r="AD5" s="9"/>
      <c r="AE5" s="47">
        <v>4</v>
      </c>
    </row>
    <row r="6" spans="1:40" x14ac:dyDescent="0.25">
      <c r="A6" s="33" t="str">
        <f>'User Input Sheet'!A6</f>
        <v>Figure Size</v>
      </c>
      <c r="B6" s="34" t="str">
        <f>'User Input Sheet'!B6</f>
        <v>AD</v>
      </c>
      <c r="C6" s="39" t="str">
        <f>'User Input Sheet'!C6</f>
        <v>PC</v>
      </c>
      <c r="D6" s="14" t="str">
        <f>'User Input Sheet'!D6</f>
        <v>Figure 1</v>
      </c>
      <c r="E6" s="4" t="str">
        <f>'User Input Sheet'!E6</f>
        <v>Figure 2</v>
      </c>
      <c r="F6" s="4" t="str">
        <f>'User Input Sheet'!F6</f>
        <v>Figure 3</v>
      </c>
      <c r="G6" s="4" t="str">
        <f>'User Input Sheet'!G6</f>
        <v>Figure 4</v>
      </c>
      <c r="H6" s="4" t="str">
        <f>'User Input Sheet'!H6</f>
        <v>Figure 5</v>
      </c>
      <c r="I6" s="4" t="str">
        <f>'User Input Sheet'!I6</f>
        <v>Figure 6</v>
      </c>
      <c r="J6" s="4" t="str">
        <f>'User Input Sheet'!J6</f>
        <v>Figure 7</v>
      </c>
      <c r="K6" s="4" t="str">
        <f>'User Input Sheet'!K6</f>
        <v>Figure 8</v>
      </c>
      <c r="L6" s="15" t="str">
        <f>'User Input Sheet'!L6</f>
        <v>Figure 9</v>
      </c>
      <c r="M6" s="16" t="str">
        <f>'User Input Sheet'!D6</f>
        <v>Figure 1</v>
      </c>
      <c r="N6" s="41" t="str">
        <f>'User Input Sheet'!E6</f>
        <v>Figure 2</v>
      </c>
      <c r="O6" s="41" t="str">
        <f>'User Input Sheet'!F6</f>
        <v>Figure 3</v>
      </c>
      <c r="P6" s="41" t="str">
        <f>'User Input Sheet'!G6</f>
        <v>Figure 4</v>
      </c>
      <c r="Q6" s="41" t="str">
        <f>'User Input Sheet'!H6</f>
        <v>Figure 5</v>
      </c>
      <c r="R6" s="41" t="str">
        <f>'User Input Sheet'!I6</f>
        <v>Figure 6</v>
      </c>
      <c r="S6" s="41" t="str">
        <f>'User Input Sheet'!J6</f>
        <v>Figure 7</v>
      </c>
      <c r="T6" s="41" t="str">
        <f>'User Input Sheet'!K6</f>
        <v>Figure 8</v>
      </c>
      <c r="U6" s="42" t="str">
        <f>'User Input Sheet'!L6</f>
        <v>Figure 9</v>
      </c>
      <c r="V6" s="10" t="str">
        <f>'User Input Sheet'!D6</f>
        <v>Figure 1</v>
      </c>
      <c r="W6" s="3" t="str">
        <f>'User Input Sheet'!E6</f>
        <v>Figure 2</v>
      </c>
      <c r="X6" s="3" t="str">
        <f>'User Input Sheet'!F6</f>
        <v>Figure 3</v>
      </c>
      <c r="Y6" s="3" t="str">
        <f>'User Input Sheet'!G6</f>
        <v>Figure 4</v>
      </c>
      <c r="Z6" s="3" t="str">
        <f>'User Input Sheet'!H6</f>
        <v>Figure 5</v>
      </c>
      <c r="AA6" s="3" t="str">
        <f>'User Input Sheet'!I6</f>
        <v>Figure 6</v>
      </c>
      <c r="AB6" s="3" t="str">
        <f>'User Input Sheet'!J6</f>
        <v>Figure 7</v>
      </c>
      <c r="AC6" s="3" t="str">
        <f>'User Input Sheet'!K6</f>
        <v>Figure 8</v>
      </c>
      <c r="AD6" s="11" t="str">
        <f>'User Input Sheet'!L6</f>
        <v>Figure 9</v>
      </c>
      <c r="AE6" s="47">
        <v>4</v>
      </c>
    </row>
    <row r="7" spans="1:40" x14ac:dyDescent="0.25">
      <c r="A7" s="6" t="str">
        <f>'User Input Sheet'!A7</f>
        <v>Tiny - 0.5” - Fairy, Large Rat, Small Dog</v>
      </c>
      <c r="B7" s="5" t="str">
        <f>'User Input Sheet'!B7</f>
        <v>D20</v>
      </c>
      <c r="C7" s="40">
        <f>'User Input Sheet'!C7</f>
        <v>10</v>
      </c>
      <c r="D7" s="12" t="str">
        <f>IF(V7=1, -1,"")</f>
        <v/>
      </c>
      <c r="E7" s="5" t="str">
        <f t="shared" ref="E7:L7" si="0">IF(W7=1, -1,"")</f>
        <v/>
      </c>
      <c r="F7" s="5" t="str">
        <f t="shared" si="0"/>
        <v/>
      </c>
      <c r="G7" s="5" t="str">
        <f t="shared" si="0"/>
        <v/>
      </c>
      <c r="H7" s="5" t="str">
        <f t="shared" si="0"/>
        <v/>
      </c>
      <c r="I7" s="5" t="str">
        <f t="shared" si="0"/>
        <v/>
      </c>
      <c r="J7" s="5" t="str">
        <f t="shared" si="0"/>
        <v/>
      </c>
      <c r="K7" s="5" t="str">
        <f t="shared" si="0"/>
        <v/>
      </c>
      <c r="L7" s="13" t="str">
        <f t="shared" si="0"/>
        <v/>
      </c>
      <c r="M7" s="12" t="str">
        <f t="shared" ref="M7:U13" si="1">IF(V7=1, $C7,"")</f>
        <v/>
      </c>
      <c r="N7" s="5" t="str">
        <f t="shared" si="1"/>
        <v/>
      </c>
      <c r="O7" s="5" t="str">
        <f t="shared" si="1"/>
        <v/>
      </c>
      <c r="P7" s="5" t="str">
        <f t="shared" si="1"/>
        <v/>
      </c>
      <c r="Q7" s="5" t="str">
        <f t="shared" si="1"/>
        <v/>
      </c>
      <c r="R7" s="5" t="str">
        <f t="shared" si="1"/>
        <v/>
      </c>
      <c r="S7" s="5" t="str">
        <f t="shared" si="1"/>
        <v/>
      </c>
      <c r="T7" s="5" t="str">
        <f t="shared" si="1"/>
        <v/>
      </c>
      <c r="U7" s="5" t="str">
        <f t="shared" si="1"/>
        <v/>
      </c>
      <c r="V7" s="12">
        <f>'User Input Sheet'!D7</f>
        <v>0</v>
      </c>
      <c r="W7" s="5">
        <f>'User Input Sheet'!E7</f>
        <v>0</v>
      </c>
      <c r="X7" s="5">
        <f>'User Input Sheet'!F7</f>
        <v>0</v>
      </c>
      <c r="Y7" s="5">
        <f>'User Input Sheet'!G7</f>
        <v>0</v>
      </c>
      <c r="Z7" s="5">
        <f>'User Input Sheet'!H7</f>
        <v>0</v>
      </c>
      <c r="AA7" s="5">
        <f>'User Input Sheet'!I7</f>
        <v>0</v>
      </c>
      <c r="AB7" s="5">
        <f>'User Input Sheet'!J7</f>
        <v>0</v>
      </c>
      <c r="AC7" s="5">
        <f>'User Input Sheet'!K7</f>
        <v>0</v>
      </c>
      <c r="AD7" s="13">
        <f>'User Input Sheet'!L7</f>
        <v>0</v>
      </c>
      <c r="AE7" s="47">
        <v>4</v>
      </c>
    </row>
    <row r="8" spans="1:40" x14ac:dyDescent="0.25">
      <c r="A8" s="6" t="str">
        <f>'User Input Sheet'!A8</f>
        <v>Small - 0.75” - Dwarf, Goblin, Mouse Warrior</v>
      </c>
      <c r="B8" s="5" t="str">
        <f>'User Input Sheet'!B8</f>
        <v>D16</v>
      </c>
      <c r="C8" s="40">
        <f>'User Input Sheet'!C8</f>
        <v>25</v>
      </c>
      <c r="D8" s="12" t="str">
        <f>IF(V8=1, -2,"")</f>
        <v/>
      </c>
      <c r="E8" s="5" t="str">
        <f t="shared" ref="E8:L8" si="2">IF(W8=1, -2,"")</f>
        <v/>
      </c>
      <c r="F8" s="5" t="str">
        <f t="shared" si="2"/>
        <v/>
      </c>
      <c r="G8" s="5" t="str">
        <f t="shared" si="2"/>
        <v/>
      </c>
      <c r="H8" s="5" t="str">
        <f t="shared" si="2"/>
        <v/>
      </c>
      <c r="I8" s="5" t="str">
        <f t="shared" si="2"/>
        <v/>
      </c>
      <c r="J8" s="5" t="str">
        <f t="shared" si="2"/>
        <v/>
      </c>
      <c r="K8" s="5" t="str">
        <f t="shared" si="2"/>
        <v/>
      </c>
      <c r="L8" s="13" t="str">
        <f t="shared" si="2"/>
        <v/>
      </c>
      <c r="M8" s="12" t="str">
        <f t="shared" si="1"/>
        <v/>
      </c>
      <c r="N8" s="5" t="str">
        <f t="shared" si="1"/>
        <v/>
      </c>
      <c r="O8" s="5" t="str">
        <f t="shared" si="1"/>
        <v/>
      </c>
      <c r="P8" s="5" t="str">
        <f t="shared" si="1"/>
        <v/>
      </c>
      <c r="Q8" s="5" t="str">
        <f t="shared" si="1"/>
        <v/>
      </c>
      <c r="R8" s="5" t="str">
        <f t="shared" si="1"/>
        <v/>
      </c>
      <c r="S8" s="5" t="str">
        <f t="shared" si="1"/>
        <v/>
      </c>
      <c r="T8" s="5" t="str">
        <f t="shared" si="1"/>
        <v/>
      </c>
      <c r="U8" s="5" t="str">
        <f t="shared" si="1"/>
        <v/>
      </c>
      <c r="V8" s="12">
        <f>'User Input Sheet'!D8</f>
        <v>0</v>
      </c>
      <c r="W8" s="5">
        <f>'User Input Sheet'!E8</f>
        <v>0</v>
      </c>
      <c r="X8" s="5">
        <f>'User Input Sheet'!F8</f>
        <v>0</v>
      </c>
      <c r="Y8" s="5">
        <f>'User Input Sheet'!G8</f>
        <v>0</v>
      </c>
      <c r="Z8" s="5">
        <f>'User Input Sheet'!H8</f>
        <v>0</v>
      </c>
      <c r="AA8" s="5">
        <f>'User Input Sheet'!I8</f>
        <v>0</v>
      </c>
      <c r="AB8" s="5">
        <f>'User Input Sheet'!J8</f>
        <v>0</v>
      </c>
      <c r="AC8" s="5">
        <f>'User Input Sheet'!K8</f>
        <v>0</v>
      </c>
      <c r="AD8" s="13">
        <f>'User Input Sheet'!L8</f>
        <v>0</v>
      </c>
      <c r="AE8" s="47">
        <v>4</v>
      </c>
    </row>
    <row r="9" spans="1:40" x14ac:dyDescent="0.25">
      <c r="A9" s="6" t="str">
        <f>'User Input Sheet'!A9</f>
        <v>Medium - 1.0” - Human, Elf, Orc, Wolf</v>
      </c>
      <c r="B9" s="5" t="str">
        <f>'User Input Sheet'!B9</f>
        <v>D12</v>
      </c>
      <c r="C9" s="40">
        <f>'User Input Sheet'!C9</f>
        <v>35</v>
      </c>
      <c r="D9" s="12" t="str">
        <f>IF(V9=1, -3,"")</f>
        <v/>
      </c>
      <c r="E9" s="5" t="str">
        <f t="shared" ref="E9:L9" si="3">IF(W9=1, -3,"")</f>
        <v/>
      </c>
      <c r="F9" s="5" t="str">
        <f t="shared" si="3"/>
        <v/>
      </c>
      <c r="G9" s="5" t="str">
        <f t="shared" si="3"/>
        <v/>
      </c>
      <c r="H9" s="5" t="str">
        <f t="shared" si="3"/>
        <v/>
      </c>
      <c r="I9" s="5" t="str">
        <f t="shared" si="3"/>
        <v/>
      </c>
      <c r="J9" s="5" t="str">
        <f t="shared" si="3"/>
        <v/>
      </c>
      <c r="K9" s="5" t="str">
        <f t="shared" si="3"/>
        <v/>
      </c>
      <c r="L9" s="13" t="str">
        <f t="shared" si="3"/>
        <v/>
      </c>
      <c r="M9" s="12" t="str">
        <f t="shared" si="1"/>
        <v/>
      </c>
      <c r="N9" s="5" t="str">
        <f t="shared" si="1"/>
        <v/>
      </c>
      <c r="O9" s="5" t="str">
        <f t="shared" si="1"/>
        <v/>
      </c>
      <c r="P9" s="5" t="str">
        <f t="shared" si="1"/>
        <v/>
      </c>
      <c r="Q9" s="5" t="str">
        <f t="shared" si="1"/>
        <v/>
      </c>
      <c r="R9" s="5" t="str">
        <f t="shared" si="1"/>
        <v/>
      </c>
      <c r="S9" s="5" t="str">
        <f t="shared" si="1"/>
        <v/>
      </c>
      <c r="T9" s="5" t="str">
        <f t="shared" si="1"/>
        <v/>
      </c>
      <c r="U9" s="5" t="str">
        <f t="shared" si="1"/>
        <v/>
      </c>
      <c r="V9" s="12">
        <f>'User Input Sheet'!D9</f>
        <v>0</v>
      </c>
      <c r="W9" s="5">
        <f>'User Input Sheet'!E9</f>
        <v>0</v>
      </c>
      <c r="X9" s="5">
        <f>'User Input Sheet'!F9</f>
        <v>0</v>
      </c>
      <c r="Y9" s="5">
        <f>'User Input Sheet'!G9</f>
        <v>0</v>
      </c>
      <c r="Z9" s="5">
        <f>'User Input Sheet'!H9</f>
        <v>0</v>
      </c>
      <c r="AA9" s="5">
        <f>'User Input Sheet'!I9</f>
        <v>0</v>
      </c>
      <c r="AB9" s="5">
        <f>'User Input Sheet'!J9</f>
        <v>0</v>
      </c>
      <c r="AC9" s="5">
        <f>'User Input Sheet'!K9</f>
        <v>0</v>
      </c>
      <c r="AD9" s="13">
        <f>'User Input Sheet'!L9</f>
        <v>0</v>
      </c>
      <c r="AE9" s="47">
        <v>4</v>
      </c>
    </row>
    <row r="10" spans="1:40" x14ac:dyDescent="0.25">
      <c r="A10" s="6" t="str">
        <f>'User Input Sheet'!A10</f>
        <v>Large - 1.25” - Pig-Faced Orc, Saurian, Troll</v>
      </c>
      <c r="B10" s="5" t="str">
        <f>'User Input Sheet'!B10</f>
        <v>D10</v>
      </c>
      <c r="C10" s="40">
        <f>'User Input Sheet'!C10</f>
        <v>45</v>
      </c>
      <c r="D10" s="12" t="str">
        <f>IF(V10=1, -4,"")</f>
        <v/>
      </c>
      <c r="E10" s="5" t="str">
        <f t="shared" ref="E10:L10" si="4">IF(W10=1, -4,"")</f>
        <v/>
      </c>
      <c r="F10" s="5" t="str">
        <f t="shared" si="4"/>
        <v/>
      </c>
      <c r="G10" s="5" t="str">
        <f t="shared" si="4"/>
        <v/>
      </c>
      <c r="H10" s="5" t="str">
        <f t="shared" si="4"/>
        <v/>
      </c>
      <c r="I10" s="5" t="str">
        <f t="shared" si="4"/>
        <v/>
      </c>
      <c r="J10" s="5" t="str">
        <f t="shared" si="4"/>
        <v/>
      </c>
      <c r="K10" s="5" t="str">
        <f t="shared" si="4"/>
        <v/>
      </c>
      <c r="L10" s="13" t="str">
        <f t="shared" si="4"/>
        <v/>
      </c>
      <c r="M10" s="12" t="str">
        <f t="shared" si="1"/>
        <v/>
      </c>
      <c r="N10" s="5" t="str">
        <f t="shared" si="1"/>
        <v/>
      </c>
      <c r="O10" s="5" t="str">
        <f t="shared" si="1"/>
        <v/>
      </c>
      <c r="P10" s="5" t="str">
        <f t="shared" si="1"/>
        <v/>
      </c>
      <c r="Q10" s="5" t="str">
        <f t="shared" si="1"/>
        <v/>
      </c>
      <c r="R10" s="5" t="str">
        <f t="shared" si="1"/>
        <v/>
      </c>
      <c r="S10" s="5" t="str">
        <f t="shared" si="1"/>
        <v/>
      </c>
      <c r="T10" s="5" t="str">
        <f t="shared" si="1"/>
        <v/>
      </c>
      <c r="U10" s="5" t="str">
        <f t="shared" si="1"/>
        <v/>
      </c>
      <c r="V10" s="12">
        <f>'User Input Sheet'!D10</f>
        <v>0</v>
      </c>
      <c r="W10" s="5">
        <f>'User Input Sheet'!E10</f>
        <v>0</v>
      </c>
      <c r="X10" s="5">
        <f>'User Input Sheet'!F10</f>
        <v>0</v>
      </c>
      <c r="Y10" s="5">
        <f>'User Input Sheet'!G10</f>
        <v>0</v>
      </c>
      <c r="Z10" s="5">
        <f>'User Input Sheet'!H10</f>
        <v>0</v>
      </c>
      <c r="AA10" s="5">
        <f>'User Input Sheet'!I10</f>
        <v>0</v>
      </c>
      <c r="AB10" s="5">
        <f>'User Input Sheet'!J10</f>
        <v>0</v>
      </c>
      <c r="AC10" s="5">
        <f>'User Input Sheet'!K10</f>
        <v>0</v>
      </c>
      <c r="AD10" s="13">
        <f>'User Input Sheet'!L10</f>
        <v>0</v>
      </c>
      <c r="AE10" s="47">
        <v>4</v>
      </c>
    </row>
    <row r="11" spans="1:40" x14ac:dyDescent="0.25">
      <c r="A11" s="6" t="str">
        <f>'User Input Sheet'!A11</f>
        <v>Very Large - 1.5” - Mounted Human, Ent, Giant</v>
      </c>
      <c r="B11" s="5" t="str">
        <f>'User Input Sheet'!B11</f>
        <v>D8</v>
      </c>
      <c r="C11" s="40">
        <f>'User Input Sheet'!C11</f>
        <v>55</v>
      </c>
      <c r="D11" s="12" t="str">
        <f>IF(V11=1, -5,"")</f>
        <v/>
      </c>
      <c r="E11" s="5" t="str">
        <f t="shared" ref="E11:L11" si="5">IF(W11=1, -5,"")</f>
        <v/>
      </c>
      <c r="F11" s="5" t="str">
        <f t="shared" si="5"/>
        <v/>
      </c>
      <c r="G11" s="5" t="str">
        <f t="shared" si="5"/>
        <v/>
      </c>
      <c r="H11" s="5" t="str">
        <f t="shared" si="5"/>
        <v/>
      </c>
      <c r="I11" s="5" t="str">
        <f t="shared" si="5"/>
        <v/>
      </c>
      <c r="J11" s="5" t="str">
        <f t="shared" si="5"/>
        <v/>
      </c>
      <c r="K11" s="5" t="str">
        <f t="shared" si="5"/>
        <v/>
      </c>
      <c r="L11" s="13" t="str">
        <f t="shared" si="5"/>
        <v/>
      </c>
      <c r="M11" s="12" t="str">
        <f t="shared" si="1"/>
        <v/>
      </c>
      <c r="N11" s="5" t="str">
        <f t="shared" si="1"/>
        <v/>
      </c>
      <c r="O11" s="5" t="str">
        <f t="shared" si="1"/>
        <v/>
      </c>
      <c r="P11" s="5" t="str">
        <f t="shared" si="1"/>
        <v/>
      </c>
      <c r="Q11" s="5" t="str">
        <f t="shared" si="1"/>
        <v/>
      </c>
      <c r="R11" s="5" t="str">
        <f t="shared" si="1"/>
        <v/>
      </c>
      <c r="S11" s="5" t="str">
        <f t="shared" si="1"/>
        <v/>
      </c>
      <c r="T11" s="5" t="str">
        <f t="shared" si="1"/>
        <v/>
      </c>
      <c r="U11" s="5" t="str">
        <f t="shared" si="1"/>
        <v/>
      </c>
      <c r="V11" s="12">
        <f>'User Input Sheet'!D11</f>
        <v>0</v>
      </c>
      <c r="W11" s="5">
        <f>'User Input Sheet'!E11</f>
        <v>0</v>
      </c>
      <c r="X11" s="5">
        <f>'User Input Sheet'!F11</f>
        <v>0</v>
      </c>
      <c r="Y11" s="5">
        <f>'User Input Sheet'!G11</f>
        <v>0</v>
      </c>
      <c r="Z11" s="5">
        <f>'User Input Sheet'!H11</f>
        <v>0</v>
      </c>
      <c r="AA11" s="5">
        <f>'User Input Sheet'!I11</f>
        <v>0</v>
      </c>
      <c r="AB11" s="5">
        <f>'User Input Sheet'!J11</f>
        <v>0</v>
      </c>
      <c r="AC11" s="5">
        <f>'User Input Sheet'!K11</f>
        <v>0</v>
      </c>
      <c r="AD11" s="13">
        <f>'User Input Sheet'!L11</f>
        <v>0</v>
      </c>
      <c r="AE11" s="47">
        <v>4</v>
      </c>
    </row>
    <row r="12" spans="1:40" x14ac:dyDescent="0.25">
      <c r="A12" s="6" t="str">
        <f>'User Input Sheet'!A12</f>
        <v>Huge - 1.75” - Mounted Saurian, Elemental</v>
      </c>
      <c r="B12" s="5" t="str">
        <f>'User Input Sheet'!B12</f>
        <v>D6</v>
      </c>
      <c r="C12" s="40">
        <f>'User Input Sheet'!C12</f>
        <v>65</v>
      </c>
      <c r="D12" s="12" t="str">
        <f>IF(V12=1, -6,"")</f>
        <v/>
      </c>
      <c r="E12" s="5" t="str">
        <f t="shared" ref="E12:L12" si="6">IF(W12=1, -6,"")</f>
        <v/>
      </c>
      <c r="F12" s="5" t="str">
        <f t="shared" si="6"/>
        <v/>
      </c>
      <c r="G12" s="5" t="str">
        <f t="shared" si="6"/>
        <v/>
      </c>
      <c r="H12" s="5" t="str">
        <f t="shared" si="6"/>
        <v/>
      </c>
      <c r="I12" s="5" t="str">
        <f t="shared" si="6"/>
        <v/>
      </c>
      <c r="J12" s="5" t="str">
        <f t="shared" si="6"/>
        <v/>
      </c>
      <c r="K12" s="5" t="str">
        <f t="shared" si="6"/>
        <v/>
      </c>
      <c r="L12" s="13" t="str">
        <f t="shared" si="6"/>
        <v/>
      </c>
      <c r="M12" s="12" t="str">
        <f t="shared" si="1"/>
        <v/>
      </c>
      <c r="N12" s="5" t="str">
        <f t="shared" si="1"/>
        <v/>
      </c>
      <c r="O12" s="5" t="str">
        <f t="shared" si="1"/>
        <v/>
      </c>
      <c r="P12" s="5" t="str">
        <f t="shared" si="1"/>
        <v/>
      </c>
      <c r="Q12" s="5" t="str">
        <f t="shared" si="1"/>
        <v/>
      </c>
      <c r="R12" s="5" t="str">
        <f t="shared" si="1"/>
        <v/>
      </c>
      <c r="S12" s="5" t="str">
        <f t="shared" si="1"/>
        <v/>
      </c>
      <c r="T12" s="5" t="str">
        <f t="shared" si="1"/>
        <v/>
      </c>
      <c r="U12" s="5" t="str">
        <f t="shared" si="1"/>
        <v/>
      </c>
      <c r="V12" s="12">
        <f>'User Input Sheet'!D12</f>
        <v>0</v>
      </c>
      <c r="W12" s="5">
        <f>'User Input Sheet'!E12</f>
        <v>0</v>
      </c>
      <c r="X12" s="5">
        <f>'User Input Sheet'!F12</f>
        <v>0</v>
      </c>
      <c r="Y12" s="5">
        <f>'User Input Sheet'!G12</f>
        <v>0</v>
      </c>
      <c r="Z12" s="5">
        <f>'User Input Sheet'!H12</f>
        <v>0</v>
      </c>
      <c r="AA12" s="5">
        <f>'User Input Sheet'!I12</f>
        <v>0</v>
      </c>
      <c r="AB12" s="5">
        <f>'User Input Sheet'!J12</f>
        <v>0</v>
      </c>
      <c r="AC12" s="5">
        <f>'User Input Sheet'!K12</f>
        <v>0</v>
      </c>
      <c r="AD12" s="13">
        <f>'User Input Sheet'!L12</f>
        <v>0</v>
      </c>
      <c r="AE12" s="47">
        <v>6</v>
      </c>
    </row>
    <row r="13" spans="1:40" s="63" customFormat="1" ht="16.5" thickBot="1" x14ac:dyDescent="0.3">
      <c r="A13" s="6" t="str">
        <f>'User Input Sheet'!A13</f>
        <v>Enormous - 2.0+” - Dragon, War Chariot, Siege Eq.</v>
      </c>
      <c r="B13" s="5" t="str">
        <f>'User Input Sheet'!B13</f>
        <v>D4</v>
      </c>
      <c r="C13" s="40">
        <f>'User Input Sheet'!C13</f>
        <v>80</v>
      </c>
      <c r="D13" s="12" t="str">
        <f>IF(V13=1, -7,"")</f>
        <v/>
      </c>
      <c r="E13" s="5" t="str">
        <f t="shared" ref="E13:L13" si="7">IF(W13=1, -7,"")</f>
        <v/>
      </c>
      <c r="F13" s="5" t="str">
        <f t="shared" si="7"/>
        <v/>
      </c>
      <c r="G13" s="5" t="str">
        <f t="shared" si="7"/>
        <v/>
      </c>
      <c r="H13" s="5" t="str">
        <f t="shared" si="7"/>
        <v/>
      </c>
      <c r="I13" s="5" t="str">
        <f t="shared" si="7"/>
        <v/>
      </c>
      <c r="J13" s="5" t="str">
        <f t="shared" si="7"/>
        <v/>
      </c>
      <c r="K13" s="5" t="str">
        <f t="shared" si="7"/>
        <v/>
      </c>
      <c r="L13" s="13" t="str">
        <f t="shared" si="7"/>
        <v/>
      </c>
      <c r="M13" s="12" t="str">
        <f t="shared" si="1"/>
        <v/>
      </c>
      <c r="N13" s="5" t="str">
        <f t="shared" si="1"/>
        <v/>
      </c>
      <c r="O13" s="5" t="str">
        <f t="shared" si="1"/>
        <v/>
      </c>
      <c r="P13" s="5" t="str">
        <f t="shared" si="1"/>
        <v/>
      </c>
      <c r="Q13" s="5" t="str">
        <f t="shared" si="1"/>
        <v/>
      </c>
      <c r="R13" s="5" t="str">
        <f t="shared" si="1"/>
        <v/>
      </c>
      <c r="S13" s="5" t="str">
        <f t="shared" si="1"/>
        <v/>
      </c>
      <c r="T13" s="5" t="str">
        <f t="shared" si="1"/>
        <v/>
      </c>
      <c r="U13" s="5" t="str">
        <f t="shared" si="1"/>
        <v/>
      </c>
      <c r="V13" s="12">
        <f>'User Input Sheet'!D13</f>
        <v>0</v>
      </c>
      <c r="W13" s="5">
        <f>'User Input Sheet'!E13</f>
        <v>0</v>
      </c>
      <c r="X13" s="5">
        <f>'User Input Sheet'!F13</f>
        <v>0</v>
      </c>
      <c r="Y13" s="5">
        <f>'User Input Sheet'!G13</f>
        <v>0</v>
      </c>
      <c r="Z13" s="5">
        <f>'User Input Sheet'!H13</f>
        <v>0</v>
      </c>
      <c r="AA13" s="5">
        <f>'User Input Sheet'!I13</f>
        <v>0</v>
      </c>
      <c r="AB13" s="5">
        <f>'User Input Sheet'!J13</f>
        <v>0</v>
      </c>
      <c r="AC13" s="5">
        <f>'User Input Sheet'!K13</f>
        <v>0</v>
      </c>
      <c r="AD13" s="13">
        <f>'User Input Sheet'!L13</f>
        <v>0</v>
      </c>
      <c r="AE13" s="47">
        <v>8</v>
      </c>
    </row>
    <row r="14" spans="1:40" s="63" customFormat="1" x14ac:dyDescent="0.25">
      <c r="A14" s="51" t="str">
        <f>'User Input Sheet'!A14</f>
        <v>Figure Type</v>
      </c>
      <c r="B14" s="52" t="str">
        <f>'User Input Sheet'!B14</f>
        <v>ADM</v>
      </c>
      <c r="C14" s="65" t="str">
        <f>'User Input Sheet'!C14</f>
        <v>PCM</v>
      </c>
      <c r="D14" s="60">
        <f>SUM(D7:D13)</f>
        <v>0</v>
      </c>
      <c r="E14" s="61">
        <f t="shared" ref="E14:L14" si="8">SUM(E7:E13)</f>
        <v>0</v>
      </c>
      <c r="F14" s="61">
        <f t="shared" si="8"/>
        <v>0</v>
      </c>
      <c r="G14" s="61">
        <f t="shared" si="8"/>
        <v>0</v>
      </c>
      <c r="H14" s="61">
        <f t="shared" si="8"/>
        <v>0</v>
      </c>
      <c r="I14" s="61">
        <f t="shared" si="8"/>
        <v>0</v>
      </c>
      <c r="J14" s="61">
        <f t="shared" si="8"/>
        <v>0</v>
      </c>
      <c r="K14" s="61">
        <f>SUM(K7:K13)</f>
        <v>0</v>
      </c>
      <c r="L14" s="62">
        <f t="shared" si="8"/>
        <v>0</v>
      </c>
      <c r="M14" s="26"/>
      <c r="N14" s="27"/>
      <c r="O14" s="27"/>
      <c r="P14" s="27"/>
      <c r="Q14" s="27"/>
      <c r="R14" s="27"/>
      <c r="S14" s="27"/>
      <c r="T14" s="27"/>
      <c r="U14" s="27"/>
      <c r="V14" s="111" t="str">
        <f>'User Input Sheet'!D14</f>
        <v>Figure 1</v>
      </c>
      <c r="W14" s="52" t="str">
        <f>'User Input Sheet'!E14</f>
        <v>Figure 2</v>
      </c>
      <c r="X14" s="52" t="str">
        <f>'User Input Sheet'!F14</f>
        <v>Figure 3</v>
      </c>
      <c r="Y14" s="52" t="str">
        <f>'User Input Sheet'!G14</f>
        <v>Figure 4</v>
      </c>
      <c r="Z14" s="52" t="str">
        <f>'User Input Sheet'!H14</f>
        <v>Figure 5</v>
      </c>
      <c r="AA14" s="52" t="str">
        <f>'User Input Sheet'!I14</f>
        <v>Figure 6</v>
      </c>
      <c r="AB14" s="52" t="str">
        <f>'User Input Sheet'!J14</f>
        <v>Figure 7</v>
      </c>
      <c r="AC14" s="52" t="str">
        <f>'User Input Sheet'!K14</f>
        <v>Figure 8</v>
      </c>
      <c r="AD14" s="112" t="str">
        <f>'User Input Sheet'!L14</f>
        <v>Figure 9</v>
      </c>
      <c r="AE14" s="47">
        <v>10</v>
      </c>
      <c r="AF14" s="100" t="s">
        <v>21</v>
      </c>
      <c r="AG14" s="100" t="s">
        <v>22</v>
      </c>
      <c r="AH14" s="100" t="s">
        <v>23</v>
      </c>
      <c r="AI14" s="100" t="s">
        <v>24</v>
      </c>
      <c r="AJ14" s="100" t="s">
        <v>25</v>
      </c>
      <c r="AK14" s="100" t="s">
        <v>26</v>
      </c>
      <c r="AL14" s="100" t="s">
        <v>27</v>
      </c>
      <c r="AM14" s="100" t="s">
        <v>28</v>
      </c>
      <c r="AN14" s="101" t="s">
        <v>29</v>
      </c>
    </row>
    <row r="15" spans="1:40" s="63" customFormat="1" x14ac:dyDescent="0.25">
      <c r="A15" s="6" t="str">
        <f>'User Input Sheet'!A15</f>
        <v>Knight</v>
      </c>
      <c r="B15" s="5">
        <f>'User Input Sheet'!B15</f>
        <v>0</v>
      </c>
      <c r="C15" s="40">
        <f>'User Input Sheet'!C15</f>
        <v>13</v>
      </c>
      <c r="D15" s="26"/>
      <c r="E15" s="109"/>
      <c r="F15" s="109"/>
      <c r="G15" s="109"/>
      <c r="H15" s="109"/>
      <c r="I15" s="109"/>
      <c r="J15" s="109"/>
      <c r="K15" s="109"/>
      <c r="L15" s="110"/>
      <c r="M15" s="12" t="str">
        <f t="shared" ref="M15:U15" si="9">IF(V15=1, $C15,"")</f>
        <v/>
      </c>
      <c r="N15" s="5" t="str">
        <f t="shared" si="9"/>
        <v/>
      </c>
      <c r="O15" s="5" t="str">
        <f t="shared" si="9"/>
        <v/>
      </c>
      <c r="P15" s="5" t="str">
        <f t="shared" si="9"/>
        <v/>
      </c>
      <c r="Q15" s="5" t="str">
        <f t="shared" si="9"/>
        <v/>
      </c>
      <c r="R15" s="5" t="str">
        <f t="shared" si="9"/>
        <v/>
      </c>
      <c r="S15" s="5" t="str">
        <f t="shared" si="9"/>
        <v/>
      </c>
      <c r="T15" s="5" t="str">
        <f t="shared" si="9"/>
        <v/>
      </c>
      <c r="U15" s="5" t="str">
        <f t="shared" si="9"/>
        <v/>
      </c>
      <c r="V15" s="12">
        <f>'User Input Sheet'!D15</f>
        <v>0</v>
      </c>
      <c r="W15" s="5">
        <f>'User Input Sheet'!E15</f>
        <v>0</v>
      </c>
      <c r="X15" s="5">
        <f>'User Input Sheet'!F15</f>
        <v>0</v>
      </c>
      <c r="Y15" s="5">
        <f>'User Input Sheet'!G15</f>
        <v>0</v>
      </c>
      <c r="Z15" s="5">
        <f>'User Input Sheet'!H15</f>
        <v>0</v>
      </c>
      <c r="AA15" s="5">
        <f>'User Input Sheet'!I15</f>
        <v>0</v>
      </c>
      <c r="AB15" s="5">
        <f>'User Input Sheet'!J15</f>
        <v>0</v>
      </c>
      <c r="AC15" s="5">
        <f>'User Input Sheet'!K15</f>
        <v>0</v>
      </c>
      <c r="AD15" s="5">
        <f>'User Input Sheet'!L15</f>
        <v>0</v>
      </c>
      <c r="AE15" s="47">
        <v>12</v>
      </c>
      <c r="AF15" s="113" t="str">
        <f>IF(V20=1, "Magician", IF(V19=1, "Peasant", IF(V18=1, "Assassin", IF(V17=1, "Fighter", IF(V16=1, "Monster", IF(V15=1, "Knight", ""))))))</f>
        <v/>
      </c>
      <c r="AG15" s="113" t="str">
        <f t="shared" ref="AG15:AN15" si="10">IF(W20=1, "Magician", IF(W19=1, "Peasant", IF(W18=1, "Assassin", IF(W17=1, "Fighter", IF(W16=1, "Monster", IF(W15=1, "Knight", ""))))))</f>
        <v/>
      </c>
      <c r="AH15" s="113" t="str">
        <f t="shared" si="10"/>
        <v/>
      </c>
      <c r="AI15" s="113" t="str">
        <f t="shared" si="10"/>
        <v/>
      </c>
      <c r="AJ15" s="113" t="str">
        <f t="shared" si="10"/>
        <v/>
      </c>
      <c r="AK15" s="113" t="str">
        <f t="shared" si="10"/>
        <v/>
      </c>
      <c r="AL15" s="113" t="str">
        <f t="shared" si="10"/>
        <v/>
      </c>
      <c r="AM15" s="113" t="str">
        <f t="shared" si="10"/>
        <v/>
      </c>
      <c r="AN15" s="113" t="str">
        <f t="shared" si="10"/>
        <v/>
      </c>
    </row>
    <row r="16" spans="1:40" s="63" customFormat="1" x14ac:dyDescent="0.25">
      <c r="A16" s="6" t="str">
        <f>'User Input Sheet'!A16</f>
        <v>Monster</v>
      </c>
      <c r="B16" s="5">
        <f>'User Input Sheet'!B16</f>
        <v>0</v>
      </c>
      <c r="C16" s="40">
        <f>'User Input Sheet'!C16</f>
        <v>3</v>
      </c>
      <c r="D16" s="26"/>
      <c r="E16" s="109"/>
      <c r="F16" s="109"/>
      <c r="G16" s="109"/>
      <c r="H16" s="109"/>
      <c r="I16" s="109"/>
      <c r="J16" s="109"/>
      <c r="K16" s="109"/>
      <c r="L16" s="110"/>
      <c r="M16" s="12" t="str">
        <f t="shared" ref="M16:M20" si="11">IF(V16=1, $C16,"")</f>
        <v/>
      </c>
      <c r="N16" s="5" t="str">
        <f t="shared" ref="N16:N20" si="12">IF(W16=1, $C16,"")</f>
        <v/>
      </c>
      <c r="O16" s="5" t="str">
        <f t="shared" ref="O16:O20" si="13">IF(X16=1, $C16,"")</f>
        <v/>
      </c>
      <c r="P16" s="5" t="str">
        <f t="shared" ref="P16:P20" si="14">IF(Y16=1, $C16,"")</f>
        <v/>
      </c>
      <c r="Q16" s="5" t="str">
        <f t="shared" ref="Q16:Q20" si="15">IF(Z16=1, $C16,"")</f>
        <v/>
      </c>
      <c r="R16" s="5" t="str">
        <f t="shared" ref="R16:R20" si="16">IF(AA16=1, $C16,"")</f>
        <v/>
      </c>
      <c r="S16" s="5" t="str">
        <f t="shared" ref="S16:S20" si="17">IF(AB16=1, $C16,"")</f>
        <v/>
      </c>
      <c r="T16" s="5" t="str">
        <f t="shared" ref="T16:T20" si="18">IF(AC16=1, $C16,"")</f>
        <v/>
      </c>
      <c r="U16" s="5" t="str">
        <f t="shared" ref="U16:U20" si="19">IF(AD16=1, $C16,"")</f>
        <v/>
      </c>
      <c r="V16" s="12">
        <f>'User Input Sheet'!D16</f>
        <v>0</v>
      </c>
      <c r="W16" s="5">
        <f>'User Input Sheet'!E16</f>
        <v>0</v>
      </c>
      <c r="X16" s="5">
        <f>'User Input Sheet'!F16</f>
        <v>0</v>
      </c>
      <c r="Y16" s="5">
        <f>'User Input Sheet'!G16</f>
        <v>0</v>
      </c>
      <c r="Z16" s="5">
        <f>'User Input Sheet'!H16</f>
        <v>0</v>
      </c>
      <c r="AA16" s="5">
        <f>'User Input Sheet'!I16</f>
        <v>0</v>
      </c>
      <c r="AB16" s="5">
        <f>'User Input Sheet'!J16</f>
        <v>0</v>
      </c>
      <c r="AC16" s="5">
        <f>'User Input Sheet'!K16</f>
        <v>0</v>
      </c>
      <c r="AD16" s="5">
        <f>'User Input Sheet'!L16</f>
        <v>0</v>
      </c>
      <c r="AE16" s="47">
        <v>16</v>
      </c>
    </row>
    <row r="17" spans="1:40" s="63" customFormat="1" x14ac:dyDescent="0.25">
      <c r="A17" s="6" t="str">
        <f>'User Input Sheet'!A17</f>
        <v>Fighter</v>
      </c>
      <c r="B17" s="5">
        <f>'User Input Sheet'!B17</f>
        <v>0</v>
      </c>
      <c r="C17" s="40">
        <f>'User Input Sheet'!C17</f>
        <v>0</v>
      </c>
      <c r="D17" s="26"/>
      <c r="E17" s="109"/>
      <c r="F17" s="109"/>
      <c r="G17" s="109"/>
      <c r="H17" s="109"/>
      <c r="I17" s="109"/>
      <c r="J17" s="109"/>
      <c r="K17" s="109"/>
      <c r="L17" s="110"/>
      <c r="M17" s="12" t="str">
        <f t="shared" si="11"/>
        <v/>
      </c>
      <c r="N17" s="5" t="str">
        <f t="shared" si="12"/>
        <v/>
      </c>
      <c r="O17" s="5" t="str">
        <f t="shared" si="13"/>
        <v/>
      </c>
      <c r="P17" s="5" t="str">
        <f t="shared" si="14"/>
        <v/>
      </c>
      <c r="Q17" s="5" t="str">
        <f t="shared" si="15"/>
        <v/>
      </c>
      <c r="R17" s="5" t="str">
        <f t="shared" si="16"/>
        <v/>
      </c>
      <c r="S17" s="5" t="str">
        <f t="shared" si="17"/>
        <v/>
      </c>
      <c r="T17" s="5" t="str">
        <f t="shared" si="18"/>
        <v/>
      </c>
      <c r="U17" s="5" t="str">
        <f t="shared" si="19"/>
        <v/>
      </c>
      <c r="V17" s="12">
        <f>'User Input Sheet'!D17</f>
        <v>0</v>
      </c>
      <c r="W17" s="5">
        <f>'User Input Sheet'!E17</f>
        <v>0</v>
      </c>
      <c r="X17" s="5">
        <f>'User Input Sheet'!F17</f>
        <v>0</v>
      </c>
      <c r="Y17" s="5">
        <f>'User Input Sheet'!G17</f>
        <v>0</v>
      </c>
      <c r="Z17" s="5">
        <f>'User Input Sheet'!H17</f>
        <v>0</v>
      </c>
      <c r="AA17" s="5">
        <f>'User Input Sheet'!I17</f>
        <v>0</v>
      </c>
      <c r="AB17" s="5">
        <f>'User Input Sheet'!J17</f>
        <v>0</v>
      </c>
      <c r="AC17" s="5">
        <f>'User Input Sheet'!K17</f>
        <v>0</v>
      </c>
      <c r="AD17" s="5">
        <f>'User Input Sheet'!L17</f>
        <v>0</v>
      </c>
      <c r="AE17" s="47">
        <v>20</v>
      </c>
    </row>
    <row r="18" spans="1:40" s="63" customFormat="1" x14ac:dyDescent="0.25">
      <c r="A18" s="6" t="str">
        <f>'User Input Sheet'!A18</f>
        <v>Assassin</v>
      </c>
      <c r="B18" s="5">
        <f>'User Input Sheet'!B18</f>
        <v>0</v>
      </c>
      <c r="C18" s="40">
        <f>'User Input Sheet'!C18</f>
        <v>-13</v>
      </c>
      <c r="D18" s="26"/>
      <c r="E18" s="109"/>
      <c r="F18" s="109"/>
      <c r="G18" s="109"/>
      <c r="H18" s="109"/>
      <c r="I18" s="109"/>
      <c r="J18" s="109"/>
      <c r="K18" s="109"/>
      <c r="L18" s="110"/>
      <c r="M18" s="12" t="str">
        <f t="shared" si="11"/>
        <v/>
      </c>
      <c r="N18" s="5" t="str">
        <f t="shared" si="12"/>
        <v/>
      </c>
      <c r="O18" s="5" t="str">
        <f t="shared" si="13"/>
        <v/>
      </c>
      <c r="P18" s="5" t="str">
        <f t="shared" si="14"/>
        <v/>
      </c>
      <c r="Q18" s="5" t="str">
        <f t="shared" si="15"/>
        <v/>
      </c>
      <c r="R18" s="5" t="str">
        <f t="shared" si="16"/>
        <v/>
      </c>
      <c r="S18" s="5" t="str">
        <f t="shared" si="17"/>
        <v/>
      </c>
      <c r="T18" s="5" t="str">
        <f t="shared" si="18"/>
        <v/>
      </c>
      <c r="U18" s="5" t="str">
        <f t="shared" si="19"/>
        <v/>
      </c>
      <c r="V18" s="12">
        <f>'User Input Sheet'!D18</f>
        <v>0</v>
      </c>
      <c r="W18" s="5">
        <f>'User Input Sheet'!E18</f>
        <v>0</v>
      </c>
      <c r="X18" s="5">
        <f>'User Input Sheet'!F18</f>
        <v>0</v>
      </c>
      <c r="Y18" s="5">
        <f>'User Input Sheet'!G18</f>
        <v>0</v>
      </c>
      <c r="Z18" s="5">
        <f>'User Input Sheet'!H18</f>
        <v>0</v>
      </c>
      <c r="AA18" s="5">
        <f>'User Input Sheet'!I18</f>
        <v>0</v>
      </c>
      <c r="AB18" s="5">
        <f>'User Input Sheet'!J18</f>
        <v>0</v>
      </c>
      <c r="AC18" s="5">
        <f>'User Input Sheet'!K18</f>
        <v>0</v>
      </c>
      <c r="AD18" s="5">
        <f>'User Input Sheet'!L18</f>
        <v>0</v>
      </c>
      <c r="AE18" s="47">
        <v>20</v>
      </c>
    </row>
    <row r="19" spans="1:40" s="63" customFormat="1" x14ac:dyDescent="0.25">
      <c r="A19" s="6" t="str">
        <f>'User Input Sheet'!A19</f>
        <v>Peasant</v>
      </c>
      <c r="B19" s="5">
        <f>'User Input Sheet'!B19</f>
        <v>0</v>
      </c>
      <c r="C19" s="40">
        <f>'User Input Sheet'!C19</f>
        <v>-14</v>
      </c>
      <c r="D19" s="26"/>
      <c r="E19" s="109"/>
      <c r="F19" s="109"/>
      <c r="G19" s="109"/>
      <c r="H19" s="109"/>
      <c r="I19" s="109"/>
      <c r="J19" s="109"/>
      <c r="K19" s="109"/>
      <c r="L19" s="110"/>
      <c r="M19" s="12" t="str">
        <f t="shared" si="11"/>
        <v/>
      </c>
      <c r="N19" s="5" t="str">
        <f t="shared" si="12"/>
        <v/>
      </c>
      <c r="O19" s="5" t="str">
        <f t="shared" si="13"/>
        <v/>
      </c>
      <c r="P19" s="5" t="str">
        <f t="shared" si="14"/>
        <v/>
      </c>
      <c r="Q19" s="5" t="str">
        <f t="shared" si="15"/>
        <v/>
      </c>
      <c r="R19" s="5" t="str">
        <f t="shared" si="16"/>
        <v/>
      </c>
      <c r="S19" s="5" t="str">
        <f t="shared" si="17"/>
        <v/>
      </c>
      <c r="T19" s="5" t="str">
        <f t="shared" si="18"/>
        <v/>
      </c>
      <c r="U19" s="5" t="str">
        <f t="shared" si="19"/>
        <v/>
      </c>
      <c r="V19" s="12">
        <f>'User Input Sheet'!D19</f>
        <v>0</v>
      </c>
      <c r="W19" s="5">
        <f>'User Input Sheet'!E19</f>
        <v>0</v>
      </c>
      <c r="X19" s="5">
        <f>'User Input Sheet'!F19</f>
        <v>0</v>
      </c>
      <c r="Y19" s="5">
        <f>'User Input Sheet'!G19</f>
        <v>0</v>
      </c>
      <c r="Z19" s="5">
        <f>'User Input Sheet'!H19</f>
        <v>0</v>
      </c>
      <c r="AA19" s="5">
        <f>'User Input Sheet'!I19</f>
        <v>0</v>
      </c>
      <c r="AB19" s="5">
        <f>'User Input Sheet'!J19</f>
        <v>0</v>
      </c>
      <c r="AC19" s="5">
        <f>'User Input Sheet'!K19</f>
        <v>0</v>
      </c>
      <c r="AD19" s="5">
        <f>'User Input Sheet'!L19</f>
        <v>0</v>
      </c>
      <c r="AE19" s="47">
        <v>20</v>
      </c>
    </row>
    <row r="20" spans="1:40" s="63" customFormat="1" ht="16.5" thickBot="1" x14ac:dyDescent="0.3">
      <c r="A20" s="6" t="str">
        <f>'User Input Sheet'!A20</f>
        <v>Magician</v>
      </c>
      <c r="B20" s="5">
        <f>'User Input Sheet'!B20</f>
        <v>0</v>
      </c>
      <c r="C20" s="40">
        <f>'User Input Sheet'!C20</f>
        <v>-15</v>
      </c>
      <c r="D20" s="26"/>
      <c r="E20" s="109"/>
      <c r="F20" s="109"/>
      <c r="G20" s="109"/>
      <c r="H20" s="109"/>
      <c r="I20" s="109"/>
      <c r="J20" s="109"/>
      <c r="K20" s="109"/>
      <c r="L20" s="110"/>
      <c r="M20" s="12" t="str">
        <f t="shared" si="11"/>
        <v/>
      </c>
      <c r="N20" s="5" t="str">
        <f t="shared" si="12"/>
        <v/>
      </c>
      <c r="O20" s="5" t="str">
        <f t="shared" si="13"/>
        <v/>
      </c>
      <c r="P20" s="5" t="str">
        <f t="shared" si="14"/>
        <v/>
      </c>
      <c r="Q20" s="5" t="str">
        <f t="shared" si="15"/>
        <v/>
      </c>
      <c r="R20" s="5" t="str">
        <f t="shared" si="16"/>
        <v/>
      </c>
      <c r="S20" s="5" t="str">
        <f t="shared" si="17"/>
        <v/>
      </c>
      <c r="T20" s="5" t="str">
        <f t="shared" si="18"/>
        <v/>
      </c>
      <c r="U20" s="5" t="str">
        <f t="shared" si="19"/>
        <v/>
      </c>
      <c r="V20" s="12">
        <f>'User Input Sheet'!D20</f>
        <v>0</v>
      </c>
      <c r="W20" s="5">
        <f>'User Input Sheet'!E20</f>
        <v>0</v>
      </c>
      <c r="X20" s="5">
        <f>'User Input Sheet'!F20</f>
        <v>0</v>
      </c>
      <c r="Y20" s="5">
        <f>'User Input Sheet'!G20</f>
        <v>0</v>
      </c>
      <c r="Z20" s="5">
        <f>'User Input Sheet'!H20</f>
        <v>0</v>
      </c>
      <c r="AA20" s="5">
        <f>'User Input Sheet'!I20</f>
        <v>0</v>
      </c>
      <c r="AB20" s="5">
        <f>'User Input Sheet'!J20</f>
        <v>0</v>
      </c>
      <c r="AC20" s="5">
        <f>'User Input Sheet'!K20</f>
        <v>0</v>
      </c>
      <c r="AD20" s="5">
        <f>'User Input Sheet'!L20</f>
        <v>0</v>
      </c>
      <c r="AE20" s="47">
        <v>20</v>
      </c>
    </row>
    <row r="21" spans="1:40" s="63" customFormat="1" x14ac:dyDescent="0.25">
      <c r="A21" s="51" t="str">
        <f>'User Input Sheet'!A21</f>
        <v>Figure Skill</v>
      </c>
      <c r="B21" s="52" t="str">
        <f>'User Input Sheet'!B21</f>
        <v>ADM</v>
      </c>
      <c r="C21" s="65" t="str">
        <f>'User Input Sheet'!C21</f>
        <v>PCM</v>
      </c>
      <c r="D21" s="60"/>
      <c r="E21" s="61"/>
      <c r="F21" s="61"/>
      <c r="G21" s="61"/>
      <c r="H21" s="61"/>
      <c r="I21" s="61"/>
      <c r="J21" s="61"/>
      <c r="K21" s="61"/>
      <c r="L21" s="62"/>
      <c r="M21" s="26"/>
      <c r="N21" s="27"/>
      <c r="O21" s="27"/>
      <c r="P21" s="27"/>
      <c r="Q21" s="27"/>
      <c r="R21" s="27"/>
      <c r="S21" s="27"/>
      <c r="T21" s="27"/>
      <c r="U21" s="27"/>
      <c r="V21" s="111" t="str">
        <f>'User Input Sheet'!D21</f>
        <v>Figure 1</v>
      </c>
      <c r="W21" s="52" t="str">
        <f>'User Input Sheet'!E21</f>
        <v>Figure 2</v>
      </c>
      <c r="X21" s="52" t="str">
        <f>'User Input Sheet'!F21</f>
        <v>Figure 3</v>
      </c>
      <c r="Y21" s="52" t="str">
        <f>'User Input Sheet'!G21</f>
        <v>Figure 4</v>
      </c>
      <c r="Z21" s="52" t="str">
        <f>'User Input Sheet'!H21</f>
        <v>Figure 5</v>
      </c>
      <c r="AA21" s="52" t="str">
        <f>'User Input Sheet'!I21</f>
        <v>Figure 6</v>
      </c>
      <c r="AB21" s="52" t="str">
        <f>'User Input Sheet'!J21</f>
        <v>Figure 7</v>
      </c>
      <c r="AC21" s="52" t="str">
        <f>'User Input Sheet'!K21</f>
        <v>Figure 8</v>
      </c>
      <c r="AD21" s="52" t="str">
        <f>'User Input Sheet'!L21</f>
        <v>Figure 9</v>
      </c>
      <c r="AE21" s="47">
        <v>20</v>
      </c>
      <c r="AF21" s="100" t="s">
        <v>21</v>
      </c>
      <c r="AG21" s="100" t="s">
        <v>22</v>
      </c>
      <c r="AH21" s="100" t="s">
        <v>23</v>
      </c>
      <c r="AI21" s="100" t="s">
        <v>24</v>
      </c>
      <c r="AJ21" s="100" t="s">
        <v>25</v>
      </c>
      <c r="AK21" s="100" t="s">
        <v>26</v>
      </c>
      <c r="AL21" s="100" t="s">
        <v>27</v>
      </c>
      <c r="AM21" s="100" t="s">
        <v>28</v>
      </c>
      <c r="AN21" s="101" t="s">
        <v>29</v>
      </c>
    </row>
    <row r="22" spans="1:40" s="63" customFormat="1" x14ac:dyDescent="0.25">
      <c r="A22" s="6" t="str">
        <f>'User Input Sheet'!A22</f>
        <v>Legendary</v>
      </c>
      <c r="B22" s="5">
        <f>'User Input Sheet'!B22</f>
        <v>-4</v>
      </c>
      <c r="C22" s="40">
        <f>'User Input Sheet'!C22</f>
        <v>20</v>
      </c>
      <c r="D22" s="12" t="str">
        <f>IF(V22=1, -4,"")</f>
        <v/>
      </c>
      <c r="E22" s="5" t="str">
        <f t="shared" ref="E22:L22" si="20">IF(W22=1, -4,"")</f>
        <v/>
      </c>
      <c r="F22" s="5" t="str">
        <f t="shared" si="20"/>
        <v/>
      </c>
      <c r="G22" s="5" t="str">
        <f t="shared" si="20"/>
        <v/>
      </c>
      <c r="H22" s="5" t="str">
        <f t="shared" si="20"/>
        <v/>
      </c>
      <c r="I22" s="5" t="str">
        <f t="shared" si="20"/>
        <v/>
      </c>
      <c r="J22" s="5" t="str">
        <f t="shared" si="20"/>
        <v/>
      </c>
      <c r="K22" s="5" t="str">
        <f t="shared" si="20"/>
        <v/>
      </c>
      <c r="L22" s="13" t="str">
        <f t="shared" si="20"/>
        <v/>
      </c>
      <c r="M22" s="12" t="str">
        <f t="shared" ref="M22" si="21">IF(V22=1, $C22,"")</f>
        <v/>
      </c>
      <c r="N22" s="5" t="str">
        <f t="shared" ref="N22" si="22">IF(W22=1, $C22,"")</f>
        <v/>
      </c>
      <c r="O22" s="5" t="str">
        <f t="shared" ref="O22" si="23">IF(X22=1, $C22,"")</f>
        <v/>
      </c>
      <c r="P22" s="5" t="str">
        <f t="shared" ref="P22" si="24">IF(Y22=1, $C22,"")</f>
        <v/>
      </c>
      <c r="Q22" s="5" t="str">
        <f t="shared" ref="Q22" si="25">IF(Z22=1, $C22,"")</f>
        <v/>
      </c>
      <c r="R22" s="5" t="str">
        <f t="shared" ref="R22" si="26">IF(AA22=1, $C22,"")</f>
        <v/>
      </c>
      <c r="S22" s="5" t="str">
        <f t="shared" ref="S22" si="27">IF(AB22=1, $C22,"")</f>
        <v/>
      </c>
      <c r="T22" s="5" t="str">
        <f t="shared" ref="T22" si="28">IF(AC22=1, $C22,"")</f>
        <v/>
      </c>
      <c r="U22" s="5" t="str">
        <f t="shared" ref="U22" si="29">IF(AD22=1, $C22,"")</f>
        <v/>
      </c>
      <c r="V22" s="12">
        <f>'User Input Sheet'!D22</f>
        <v>0</v>
      </c>
      <c r="W22" s="5">
        <f>'User Input Sheet'!E22</f>
        <v>0</v>
      </c>
      <c r="X22" s="5">
        <f>'User Input Sheet'!F22</f>
        <v>0</v>
      </c>
      <c r="Y22" s="5">
        <f>'User Input Sheet'!G22</f>
        <v>0</v>
      </c>
      <c r="Z22" s="5">
        <f>'User Input Sheet'!H22</f>
        <v>0</v>
      </c>
      <c r="AA22" s="5">
        <f>'User Input Sheet'!I22</f>
        <v>0</v>
      </c>
      <c r="AB22" s="5">
        <f>'User Input Sheet'!J22</f>
        <v>0</v>
      </c>
      <c r="AC22" s="5">
        <f>'User Input Sheet'!K22</f>
        <v>0</v>
      </c>
      <c r="AD22" s="5">
        <f>'User Input Sheet'!L22</f>
        <v>0</v>
      </c>
      <c r="AE22" s="47">
        <v>20</v>
      </c>
      <c r="AF22" s="64" t="str">
        <f>IF(V25=1,"Untrained",IF(V24=1,"Trained",IF(V23=1,"Heroic",IF(V22=1,"Legendary",""))))</f>
        <v/>
      </c>
      <c r="AG22" s="64" t="str">
        <f t="shared" ref="AG22:AN22" si="30">IF(W25=1,"Untrained",IF(W24=1,"Trained",IF(W23=1,"Heroic",IF(W22=1,"Legendary",""))))</f>
        <v/>
      </c>
      <c r="AH22" s="64" t="str">
        <f t="shared" si="30"/>
        <v/>
      </c>
      <c r="AI22" s="64" t="str">
        <f t="shared" si="30"/>
        <v/>
      </c>
      <c r="AJ22" s="64" t="str">
        <f t="shared" si="30"/>
        <v/>
      </c>
      <c r="AK22" s="64" t="str">
        <f t="shared" si="30"/>
        <v/>
      </c>
      <c r="AL22" s="64" t="str">
        <f t="shared" si="30"/>
        <v/>
      </c>
      <c r="AM22" s="64" t="str">
        <f t="shared" si="30"/>
        <v/>
      </c>
      <c r="AN22" s="64" t="str">
        <f t="shared" si="30"/>
        <v/>
      </c>
    </row>
    <row r="23" spans="1:40" s="63" customFormat="1" x14ac:dyDescent="0.25">
      <c r="A23" s="6" t="str">
        <f>'User Input Sheet'!A23</f>
        <v>Heroic</v>
      </c>
      <c r="B23" s="5">
        <f>'User Input Sheet'!B23</f>
        <v>-2</v>
      </c>
      <c r="C23" s="40">
        <f>'User Input Sheet'!C23</f>
        <v>10</v>
      </c>
      <c r="D23" s="12" t="str">
        <f>IF(V23=1, -2,"")</f>
        <v/>
      </c>
      <c r="E23" s="5" t="str">
        <f t="shared" ref="E23:L23" si="31">IF(W23=1, -2,"")</f>
        <v/>
      </c>
      <c r="F23" s="5" t="str">
        <f t="shared" si="31"/>
        <v/>
      </c>
      <c r="G23" s="5" t="str">
        <f t="shared" si="31"/>
        <v/>
      </c>
      <c r="H23" s="5" t="str">
        <f t="shared" si="31"/>
        <v/>
      </c>
      <c r="I23" s="5" t="str">
        <f t="shared" si="31"/>
        <v/>
      </c>
      <c r="J23" s="5" t="str">
        <f t="shared" si="31"/>
        <v/>
      </c>
      <c r="K23" s="5" t="str">
        <f t="shared" si="31"/>
        <v/>
      </c>
      <c r="L23" s="13" t="str">
        <f t="shared" si="31"/>
        <v/>
      </c>
      <c r="M23" s="12" t="str">
        <f t="shared" ref="M23:M25" si="32">IF(V23=1, $C23,"")</f>
        <v/>
      </c>
      <c r="N23" s="5" t="str">
        <f t="shared" ref="N23:N25" si="33">IF(W23=1, $C23,"")</f>
        <v/>
      </c>
      <c r="O23" s="5" t="str">
        <f t="shared" ref="O23:O25" si="34">IF(X23=1, $C23,"")</f>
        <v/>
      </c>
      <c r="P23" s="5" t="str">
        <f t="shared" ref="P23:P25" si="35">IF(Y23=1, $C23,"")</f>
        <v/>
      </c>
      <c r="Q23" s="5" t="str">
        <f t="shared" ref="Q23:Q25" si="36">IF(Z23=1, $C23,"")</f>
        <v/>
      </c>
      <c r="R23" s="5" t="str">
        <f t="shared" ref="R23:R25" si="37">IF(AA23=1, $C23,"")</f>
        <v/>
      </c>
      <c r="S23" s="5" t="str">
        <f t="shared" ref="S23:S25" si="38">IF(AB23=1, $C23,"")</f>
        <v/>
      </c>
      <c r="T23" s="5" t="str">
        <f t="shared" ref="T23:T25" si="39">IF(AC23=1, $C23,"")</f>
        <v/>
      </c>
      <c r="U23" s="5" t="str">
        <f t="shared" ref="U23:U25" si="40">IF(AD23=1, $C23,"")</f>
        <v/>
      </c>
      <c r="V23" s="12">
        <f>'User Input Sheet'!D23</f>
        <v>0</v>
      </c>
      <c r="W23" s="5">
        <f>'User Input Sheet'!E23</f>
        <v>0</v>
      </c>
      <c r="X23" s="5">
        <f>'User Input Sheet'!F23</f>
        <v>0</v>
      </c>
      <c r="Y23" s="5">
        <f>'User Input Sheet'!G23</f>
        <v>0</v>
      </c>
      <c r="Z23" s="5">
        <f>'User Input Sheet'!H23</f>
        <v>0</v>
      </c>
      <c r="AA23" s="5">
        <f>'User Input Sheet'!I23</f>
        <v>0</v>
      </c>
      <c r="AB23" s="5">
        <f>'User Input Sheet'!J23</f>
        <v>0</v>
      </c>
      <c r="AC23" s="5">
        <f>'User Input Sheet'!K23</f>
        <v>0</v>
      </c>
      <c r="AD23" s="5">
        <f>'User Input Sheet'!L23</f>
        <v>0</v>
      </c>
      <c r="AE23" s="47">
        <v>20</v>
      </c>
    </row>
    <row r="24" spans="1:40" s="63" customFormat="1" x14ac:dyDescent="0.25">
      <c r="A24" s="6" t="str">
        <f>'User Input Sheet'!A24</f>
        <v>Trained</v>
      </c>
      <c r="B24" s="5">
        <f>'User Input Sheet'!B24</f>
        <v>0</v>
      </c>
      <c r="C24" s="40">
        <f>'User Input Sheet'!C24</f>
        <v>0</v>
      </c>
      <c r="D24" s="12" t="str">
        <f>IF(V24=1, 0,"")</f>
        <v/>
      </c>
      <c r="E24" s="5" t="str">
        <f t="shared" ref="E24:L24" si="41">IF(W24=1, 0,"")</f>
        <v/>
      </c>
      <c r="F24" s="5" t="str">
        <f t="shared" si="41"/>
        <v/>
      </c>
      <c r="G24" s="5" t="str">
        <f t="shared" si="41"/>
        <v/>
      </c>
      <c r="H24" s="5" t="str">
        <f t="shared" si="41"/>
        <v/>
      </c>
      <c r="I24" s="5" t="str">
        <f t="shared" si="41"/>
        <v/>
      </c>
      <c r="J24" s="5" t="str">
        <f t="shared" si="41"/>
        <v/>
      </c>
      <c r="K24" s="5" t="str">
        <f t="shared" si="41"/>
        <v/>
      </c>
      <c r="L24" s="13" t="str">
        <f t="shared" si="41"/>
        <v/>
      </c>
      <c r="M24" s="12" t="str">
        <f t="shared" si="32"/>
        <v/>
      </c>
      <c r="N24" s="5" t="str">
        <f t="shared" si="33"/>
        <v/>
      </c>
      <c r="O24" s="5" t="str">
        <f t="shared" si="34"/>
        <v/>
      </c>
      <c r="P24" s="5" t="str">
        <f t="shared" si="35"/>
        <v/>
      </c>
      <c r="Q24" s="5" t="str">
        <f t="shared" si="36"/>
        <v/>
      </c>
      <c r="R24" s="5" t="str">
        <f t="shared" si="37"/>
        <v/>
      </c>
      <c r="S24" s="5" t="str">
        <f t="shared" si="38"/>
        <v/>
      </c>
      <c r="T24" s="5" t="str">
        <f t="shared" si="39"/>
        <v/>
      </c>
      <c r="U24" s="5" t="str">
        <f t="shared" si="40"/>
        <v/>
      </c>
      <c r="V24" s="12">
        <f>'User Input Sheet'!D24</f>
        <v>0</v>
      </c>
      <c r="W24" s="5">
        <f>'User Input Sheet'!E24</f>
        <v>0</v>
      </c>
      <c r="X24" s="5">
        <f>'User Input Sheet'!F24</f>
        <v>0</v>
      </c>
      <c r="Y24" s="5">
        <f>'User Input Sheet'!G24</f>
        <v>0</v>
      </c>
      <c r="Z24" s="5">
        <f>'User Input Sheet'!H24</f>
        <v>0</v>
      </c>
      <c r="AA24" s="5">
        <f>'User Input Sheet'!I24</f>
        <v>0</v>
      </c>
      <c r="AB24" s="5">
        <f>'User Input Sheet'!J24</f>
        <v>0</v>
      </c>
      <c r="AC24" s="5">
        <f>'User Input Sheet'!K24</f>
        <v>0</v>
      </c>
      <c r="AD24" s="5">
        <f>'User Input Sheet'!L24</f>
        <v>0</v>
      </c>
      <c r="AE24" s="47">
        <v>20</v>
      </c>
    </row>
    <row r="25" spans="1:40" s="63" customFormat="1" x14ac:dyDescent="0.25">
      <c r="A25" s="6" t="str">
        <f>'User Input Sheet'!A25</f>
        <v>Untrained</v>
      </c>
      <c r="B25" s="5">
        <f>'User Input Sheet'!B25</f>
        <v>2</v>
      </c>
      <c r="C25" s="40">
        <f>'User Input Sheet'!C25</f>
        <v>-10</v>
      </c>
      <c r="D25" s="12" t="str">
        <f>IF(V25=1, 2,"")</f>
        <v/>
      </c>
      <c r="E25" s="5" t="str">
        <f t="shared" ref="E25:L25" si="42">IF(W25=1, 2,"")</f>
        <v/>
      </c>
      <c r="F25" s="5" t="str">
        <f t="shared" si="42"/>
        <v/>
      </c>
      <c r="G25" s="5" t="str">
        <f t="shared" si="42"/>
        <v/>
      </c>
      <c r="H25" s="5" t="str">
        <f t="shared" si="42"/>
        <v/>
      </c>
      <c r="I25" s="5" t="str">
        <f t="shared" si="42"/>
        <v/>
      </c>
      <c r="J25" s="5" t="str">
        <f t="shared" si="42"/>
        <v/>
      </c>
      <c r="K25" s="5" t="str">
        <f t="shared" si="42"/>
        <v/>
      </c>
      <c r="L25" s="13" t="str">
        <f t="shared" si="42"/>
        <v/>
      </c>
      <c r="M25" s="12" t="str">
        <f t="shared" si="32"/>
        <v/>
      </c>
      <c r="N25" s="5" t="str">
        <f t="shared" si="33"/>
        <v/>
      </c>
      <c r="O25" s="5" t="str">
        <f t="shared" si="34"/>
        <v/>
      </c>
      <c r="P25" s="5" t="str">
        <f t="shared" si="35"/>
        <v/>
      </c>
      <c r="Q25" s="5" t="str">
        <f t="shared" si="36"/>
        <v/>
      </c>
      <c r="R25" s="5" t="str">
        <f t="shared" si="37"/>
        <v/>
      </c>
      <c r="S25" s="5" t="str">
        <f t="shared" si="38"/>
        <v/>
      </c>
      <c r="T25" s="5" t="str">
        <f t="shared" si="39"/>
        <v/>
      </c>
      <c r="U25" s="5" t="str">
        <f t="shared" si="40"/>
        <v/>
      </c>
      <c r="V25" s="12">
        <f>'User Input Sheet'!D25</f>
        <v>0</v>
      </c>
      <c r="W25" s="5">
        <f>'User Input Sheet'!E25</f>
        <v>0</v>
      </c>
      <c r="X25" s="5">
        <f>'User Input Sheet'!F25</f>
        <v>0</v>
      </c>
      <c r="Y25" s="5">
        <f>'User Input Sheet'!G25</f>
        <v>0</v>
      </c>
      <c r="Z25" s="5">
        <f>'User Input Sheet'!H25</f>
        <v>0</v>
      </c>
      <c r="AA25" s="5">
        <f>'User Input Sheet'!I25</f>
        <v>0</v>
      </c>
      <c r="AB25" s="5">
        <f>'User Input Sheet'!J25</f>
        <v>0</v>
      </c>
      <c r="AC25" s="5">
        <f>'User Input Sheet'!K25</f>
        <v>0</v>
      </c>
      <c r="AD25" s="5">
        <f>'User Input Sheet'!L25</f>
        <v>0</v>
      </c>
      <c r="AE25" s="47">
        <v>20</v>
      </c>
    </row>
    <row r="26" spans="1:40" s="63" customFormat="1" x14ac:dyDescent="0.25">
      <c r="A26" s="51" t="str">
        <f>'User Input Sheet'!A26</f>
        <v>Weapon and Armor Changes (+/-PCM to add/remove):</v>
      </c>
      <c r="B26" s="52" t="str">
        <f>'User Input Sheet'!B26</f>
        <v>ADM</v>
      </c>
      <c r="C26" s="65" t="str">
        <f>'User Input Sheet'!C26</f>
        <v>PCM</v>
      </c>
      <c r="D26" s="60">
        <f>SUM(D22:D25)</f>
        <v>0</v>
      </c>
      <c r="E26" s="61">
        <f t="shared" ref="E26:L26" si="43">SUM(E22:E25)</f>
        <v>0</v>
      </c>
      <c r="F26" s="61">
        <f t="shared" si="43"/>
        <v>0</v>
      </c>
      <c r="G26" s="61">
        <f t="shared" si="43"/>
        <v>0</v>
      </c>
      <c r="H26" s="61">
        <f t="shared" si="43"/>
        <v>0</v>
      </c>
      <c r="I26" s="61">
        <f t="shared" si="43"/>
        <v>0</v>
      </c>
      <c r="J26" s="61">
        <f t="shared" si="43"/>
        <v>0</v>
      </c>
      <c r="K26" s="61">
        <f t="shared" si="43"/>
        <v>0</v>
      </c>
      <c r="L26" s="62">
        <f t="shared" si="43"/>
        <v>0</v>
      </c>
      <c r="M26" s="26" t="str">
        <f>IF(V27&gt;0, $C27*V27,"")</f>
        <v/>
      </c>
      <c r="N26" s="27"/>
      <c r="O26" s="27"/>
      <c r="P26" s="27"/>
      <c r="Q26" s="27"/>
      <c r="R26" s="27"/>
      <c r="S26" s="27"/>
      <c r="T26" s="27"/>
      <c r="U26" s="27"/>
      <c r="V26" s="111" t="str">
        <f>'User Input Sheet'!D26</f>
        <v>Figure 1</v>
      </c>
      <c r="W26" s="52" t="str">
        <f>'User Input Sheet'!E26</f>
        <v>Figure 2</v>
      </c>
      <c r="X26" s="52" t="str">
        <f>'User Input Sheet'!F26</f>
        <v>Figure 3</v>
      </c>
      <c r="Y26" s="52" t="str">
        <f>'User Input Sheet'!G26</f>
        <v>Figure 4</v>
      </c>
      <c r="Z26" s="52" t="str">
        <f>'User Input Sheet'!H26</f>
        <v>Figure 5</v>
      </c>
      <c r="AA26" s="52" t="str">
        <f>'User Input Sheet'!I26</f>
        <v>Figure 6</v>
      </c>
      <c r="AB26" s="52" t="str">
        <f>'User Input Sheet'!J26</f>
        <v>Figure 7</v>
      </c>
      <c r="AC26" s="52" t="str">
        <f>'User Input Sheet'!K26</f>
        <v>Figure 8</v>
      </c>
      <c r="AD26" s="112" t="str">
        <f>'User Input Sheet'!L26</f>
        <v>Figure 9</v>
      </c>
      <c r="AE26" s="47">
        <v>20</v>
      </c>
    </row>
    <row r="27" spans="1:40" s="63" customFormat="1" x14ac:dyDescent="0.25">
      <c r="A27" s="6" t="str">
        <f>'User Input Sheet'!A27</f>
        <v>Improvised Weapon</v>
      </c>
      <c r="B27" s="5">
        <f>'User Input Sheet'!B27</f>
        <v>0</v>
      </c>
      <c r="C27" s="40">
        <f>'User Input Sheet'!C27</f>
        <v>1</v>
      </c>
      <c r="D27" s="26"/>
      <c r="E27" s="27"/>
      <c r="F27" s="27"/>
      <c r="G27" s="27"/>
      <c r="H27" s="27"/>
      <c r="I27" s="27"/>
      <c r="J27" s="27"/>
      <c r="K27" s="27"/>
      <c r="L27" s="28"/>
      <c r="M27" s="12" t="str">
        <f>IF(V27&lt;&gt;0, $C27*V27,"")</f>
        <v/>
      </c>
      <c r="N27" s="5" t="str">
        <f t="shared" ref="N27:U27" si="44">IF(W27&lt;&gt;0, $C27*W27,"")</f>
        <v/>
      </c>
      <c r="O27" s="5" t="str">
        <f t="shared" si="44"/>
        <v/>
      </c>
      <c r="P27" s="5" t="str">
        <f t="shared" si="44"/>
        <v/>
      </c>
      <c r="Q27" s="5" t="str">
        <f t="shared" si="44"/>
        <v/>
      </c>
      <c r="R27" s="5" t="str">
        <f t="shared" si="44"/>
        <v/>
      </c>
      <c r="S27" s="5" t="str">
        <f t="shared" si="44"/>
        <v/>
      </c>
      <c r="T27" s="5" t="str">
        <f t="shared" si="44"/>
        <v/>
      </c>
      <c r="U27" s="13" t="str">
        <f t="shared" si="44"/>
        <v/>
      </c>
      <c r="V27" s="12">
        <f>'User Input Sheet'!D27</f>
        <v>0</v>
      </c>
      <c r="W27" s="5">
        <f>'User Input Sheet'!E27</f>
        <v>0</v>
      </c>
      <c r="X27" s="5">
        <f>'User Input Sheet'!F27</f>
        <v>0</v>
      </c>
      <c r="Y27" s="5">
        <f>'User Input Sheet'!G27</f>
        <v>0</v>
      </c>
      <c r="Z27" s="5">
        <f>'User Input Sheet'!H27</f>
        <v>0</v>
      </c>
      <c r="AA27" s="5">
        <f>'User Input Sheet'!I27</f>
        <v>0</v>
      </c>
      <c r="AB27" s="5">
        <f>'User Input Sheet'!J27</f>
        <v>0</v>
      </c>
      <c r="AC27" s="5">
        <f>'User Input Sheet'!K27</f>
        <v>0</v>
      </c>
      <c r="AD27" s="13">
        <f>'User Input Sheet'!L27</f>
        <v>0</v>
      </c>
    </row>
    <row r="28" spans="1:40" s="63" customFormat="1" x14ac:dyDescent="0.25">
      <c r="A28" s="6" t="str">
        <f>'User Input Sheet'!A28</f>
        <v>Very Small Weapon (Dagger or Similar)</v>
      </c>
      <c r="B28" s="5">
        <f>'User Input Sheet'!B28</f>
        <v>0</v>
      </c>
      <c r="C28" s="40">
        <f>'User Input Sheet'!C28</f>
        <v>2</v>
      </c>
      <c r="D28" s="26"/>
      <c r="E28" s="27"/>
      <c r="F28" s="27"/>
      <c r="G28" s="27"/>
      <c r="H28" s="27"/>
      <c r="I28" s="27"/>
      <c r="J28" s="27"/>
      <c r="K28" s="27"/>
      <c r="L28" s="28"/>
      <c r="M28" s="12" t="str">
        <f t="shared" ref="M28:M38" si="45">IF(V28&lt;&gt;0, $C28*V28,"")</f>
        <v/>
      </c>
      <c r="N28" s="5" t="str">
        <f t="shared" ref="N28:N38" si="46">IF(W28&lt;&gt;0, $C28*W28,"")</f>
        <v/>
      </c>
      <c r="O28" s="5" t="str">
        <f t="shared" ref="O28:O38" si="47">IF(X28&lt;&gt;0, $C28*X28,"")</f>
        <v/>
      </c>
      <c r="P28" s="5" t="str">
        <f t="shared" ref="P28:P38" si="48">IF(Y28&lt;&gt;0, $C28*Y28,"")</f>
        <v/>
      </c>
      <c r="Q28" s="5" t="str">
        <f t="shared" ref="Q28:Q38" si="49">IF(Z28&lt;&gt;0, $C28*Z28,"")</f>
        <v/>
      </c>
      <c r="R28" s="5" t="str">
        <f t="shared" ref="R28:R38" si="50">IF(AA28&lt;&gt;0, $C28*AA28,"")</f>
        <v/>
      </c>
      <c r="S28" s="5" t="str">
        <f t="shared" ref="S28:S38" si="51">IF(AB28&lt;&gt;0, $C28*AB28,"")</f>
        <v/>
      </c>
      <c r="T28" s="5" t="str">
        <f t="shared" ref="T28:T38" si="52">IF(AC28&lt;&gt;0, $C28*AC28,"")</f>
        <v/>
      </c>
      <c r="U28" s="13" t="str">
        <f t="shared" ref="U28:U38" si="53">IF(AD28&lt;&gt;0, $C28*AD28,"")</f>
        <v/>
      </c>
      <c r="V28" s="12">
        <f>'User Input Sheet'!D28</f>
        <v>0</v>
      </c>
      <c r="W28" s="5">
        <f>'User Input Sheet'!E28</f>
        <v>0</v>
      </c>
      <c r="X28" s="5">
        <f>'User Input Sheet'!F28</f>
        <v>0</v>
      </c>
      <c r="Y28" s="5">
        <f>'User Input Sheet'!G28</f>
        <v>0</v>
      </c>
      <c r="Z28" s="5">
        <f>'User Input Sheet'!H28</f>
        <v>0</v>
      </c>
      <c r="AA28" s="5">
        <f>'User Input Sheet'!I28</f>
        <v>0</v>
      </c>
      <c r="AB28" s="5">
        <f>'User Input Sheet'!J28</f>
        <v>0</v>
      </c>
      <c r="AC28" s="5">
        <f>'User Input Sheet'!K28</f>
        <v>0</v>
      </c>
      <c r="AD28" s="13">
        <f>'User Input Sheet'!L28</f>
        <v>0</v>
      </c>
    </row>
    <row r="29" spans="1:40" s="63" customFormat="1" x14ac:dyDescent="0.25">
      <c r="A29" s="6" t="str">
        <f>'User Input Sheet'!A29</f>
        <v>Small Weapon (Short Sword, Small Axe, or Similar)</v>
      </c>
      <c r="B29" s="5">
        <f>'User Input Sheet'!B29</f>
        <v>0</v>
      </c>
      <c r="C29" s="40">
        <f>'User Input Sheet'!C29</f>
        <v>3</v>
      </c>
      <c r="D29" s="26"/>
      <c r="E29" s="27"/>
      <c r="F29" s="27"/>
      <c r="G29" s="27"/>
      <c r="H29" s="27"/>
      <c r="I29" s="27"/>
      <c r="J29" s="27"/>
      <c r="K29" s="27"/>
      <c r="L29" s="28"/>
      <c r="M29" s="12" t="str">
        <f t="shared" si="45"/>
        <v/>
      </c>
      <c r="N29" s="5" t="str">
        <f t="shared" si="46"/>
        <v/>
      </c>
      <c r="O29" s="5" t="str">
        <f t="shared" si="47"/>
        <v/>
      </c>
      <c r="P29" s="5" t="str">
        <f t="shared" si="48"/>
        <v/>
      </c>
      <c r="Q29" s="5" t="str">
        <f t="shared" si="49"/>
        <v/>
      </c>
      <c r="R29" s="5" t="str">
        <f t="shared" si="50"/>
        <v/>
      </c>
      <c r="S29" s="5" t="str">
        <f t="shared" si="51"/>
        <v/>
      </c>
      <c r="T29" s="5" t="str">
        <f t="shared" si="52"/>
        <v/>
      </c>
      <c r="U29" s="13" t="str">
        <f t="shared" si="53"/>
        <v/>
      </c>
      <c r="V29" s="12">
        <f>'User Input Sheet'!D29</f>
        <v>0</v>
      </c>
      <c r="W29" s="5">
        <f>'User Input Sheet'!E29</f>
        <v>0</v>
      </c>
      <c r="X29" s="5">
        <f>'User Input Sheet'!F29</f>
        <v>0</v>
      </c>
      <c r="Y29" s="5">
        <f>'User Input Sheet'!G29</f>
        <v>0</v>
      </c>
      <c r="Z29" s="5">
        <f>'User Input Sheet'!H29</f>
        <v>0</v>
      </c>
      <c r="AA29" s="5">
        <f>'User Input Sheet'!I29</f>
        <v>0</v>
      </c>
      <c r="AB29" s="5">
        <f>'User Input Sheet'!J29</f>
        <v>0</v>
      </c>
      <c r="AC29" s="5">
        <f>'User Input Sheet'!K29</f>
        <v>0</v>
      </c>
      <c r="AD29" s="13">
        <f>'User Input Sheet'!L29</f>
        <v>0</v>
      </c>
    </row>
    <row r="30" spans="1:40" s="63" customFormat="1" x14ac:dyDescent="0.25">
      <c r="A30" s="6" t="str">
        <f>'User Input Sheet'!A30</f>
        <v>Shield (Physical, Natural, or Magical)</v>
      </c>
      <c r="B30" s="5">
        <f>'User Input Sheet'!B30</f>
        <v>0</v>
      </c>
      <c r="C30" s="40">
        <f>'User Input Sheet'!C30</f>
        <v>3</v>
      </c>
      <c r="D30" s="26"/>
      <c r="E30" s="27"/>
      <c r="F30" s="27"/>
      <c r="G30" s="27"/>
      <c r="H30" s="27"/>
      <c r="I30" s="27"/>
      <c r="J30" s="27"/>
      <c r="K30" s="27"/>
      <c r="L30" s="28"/>
      <c r="M30" s="12" t="str">
        <f t="shared" si="45"/>
        <v/>
      </c>
      <c r="N30" s="5" t="str">
        <f t="shared" si="46"/>
        <v/>
      </c>
      <c r="O30" s="5" t="str">
        <f t="shared" si="47"/>
        <v/>
      </c>
      <c r="P30" s="5" t="str">
        <f t="shared" si="48"/>
        <v/>
      </c>
      <c r="Q30" s="5" t="str">
        <f t="shared" si="49"/>
        <v/>
      </c>
      <c r="R30" s="5" t="str">
        <f t="shared" si="50"/>
        <v/>
      </c>
      <c r="S30" s="5" t="str">
        <f t="shared" si="51"/>
        <v/>
      </c>
      <c r="T30" s="5" t="str">
        <f t="shared" si="52"/>
        <v/>
      </c>
      <c r="U30" s="13" t="str">
        <f t="shared" si="53"/>
        <v/>
      </c>
      <c r="V30" s="12">
        <f>'User Input Sheet'!D30</f>
        <v>0</v>
      </c>
      <c r="W30" s="5">
        <f>'User Input Sheet'!E30</f>
        <v>0</v>
      </c>
      <c r="X30" s="5">
        <f>'User Input Sheet'!F30</f>
        <v>0</v>
      </c>
      <c r="Y30" s="5">
        <f>'User Input Sheet'!G30</f>
        <v>0</v>
      </c>
      <c r="Z30" s="5">
        <f>'User Input Sheet'!H30</f>
        <v>0</v>
      </c>
      <c r="AA30" s="5">
        <f>'User Input Sheet'!I30</f>
        <v>0</v>
      </c>
      <c r="AB30" s="5">
        <f>'User Input Sheet'!J30</f>
        <v>0</v>
      </c>
      <c r="AC30" s="5">
        <f>'User Input Sheet'!K30</f>
        <v>0</v>
      </c>
      <c r="AD30" s="13">
        <f>'User Input Sheet'!L30</f>
        <v>0</v>
      </c>
    </row>
    <row r="31" spans="1:40" s="63" customFormat="1" x14ac:dyDescent="0.25">
      <c r="A31" s="6" t="str">
        <f>'User Input Sheet'!A31</f>
        <v>Bow, Sling, Javelin</v>
      </c>
      <c r="B31" s="5">
        <f>'User Input Sheet'!B31</f>
        <v>0</v>
      </c>
      <c r="C31" s="40">
        <f>'User Input Sheet'!C31</f>
        <v>5</v>
      </c>
      <c r="D31" s="26"/>
      <c r="E31" s="27"/>
      <c r="F31" s="27"/>
      <c r="G31" s="27"/>
      <c r="H31" s="27"/>
      <c r="I31" s="27"/>
      <c r="J31" s="27"/>
      <c r="K31" s="27"/>
      <c r="L31" s="28"/>
      <c r="M31" s="12" t="str">
        <f t="shared" si="45"/>
        <v/>
      </c>
      <c r="N31" s="5" t="str">
        <f t="shared" si="46"/>
        <v/>
      </c>
      <c r="O31" s="5" t="str">
        <f t="shared" si="47"/>
        <v/>
      </c>
      <c r="P31" s="5" t="str">
        <f t="shared" si="48"/>
        <v/>
      </c>
      <c r="Q31" s="5" t="str">
        <f t="shared" si="49"/>
        <v/>
      </c>
      <c r="R31" s="5" t="str">
        <f t="shared" si="50"/>
        <v/>
      </c>
      <c r="S31" s="5" t="str">
        <f t="shared" si="51"/>
        <v/>
      </c>
      <c r="T31" s="5" t="str">
        <f t="shared" si="52"/>
        <v/>
      </c>
      <c r="U31" s="13" t="str">
        <f t="shared" si="53"/>
        <v/>
      </c>
      <c r="V31" s="12">
        <f>'User Input Sheet'!D31</f>
        <v>0</v>
      </c>
      <c r="W31" s="5">
        <f>'User Input Sheet'!E31</f>
        <v>0</v>
      </c>
      <c r="X31" s="5">
        <f>'User Input Sheet'!F31</f>
        <v>0</v>
      </c>
      <c r="Y31" s="5">
        <f>'User Input Sheet'!G31</f>
        <v>0</v>
      </c>
      <c r="Z31" s="5">
        <f>'User Input Sheet'!H31</f>
        <v>0</v>
      </c>
      <c r="AA31" s="5">
        <f>'User Input Sheet'!I31</f>
        <v>0</v>
      </c>
      <c r="AB31" s="5">
        <f>'User Input Sheet'!J31</f>
        <v>0</v>
      </c>
      <c r="AC31" s="5">
        <f>'User Input Sheet'!K31</f>
        <v>0</v>
      </c>
      <c r="AD31" s="13">
        <f>'User Input Sheet'!L31</f>
        <v>0</v>
      </c>
    </row>
    <row r="32" spans="1:40" s="63" customFormat="1" x14ac:dyDescent="0.25">
      <c r="A32" s="6" t="str">
        <f>'User Input Sheet'!A32</f>
        <v>1-Handed Weapon (Broadsword, Axe, Mace or Similar)</v>
      </c>
      <c r="B32" s="5">
        <f>'User Input Sheet'!B32</f>
        <v>0</v>
      </c>
      <c r="C32" s="40">
        <f>'User Input Sheet'!C32</f>
        <v>5</v>
      </c>
      <c r="D32" s="26"/>
      <c r="E32" s="27"/>
      <c r="F32" s="27"/>
      <c r="G32" s="27"/>
      <c r="H32" s="27"/>
      <c r="I32" s="27"/>
      <c r="J32" s="27"/>
      <c r="K32" s="27"/>
      <c r="L32" s="28"/>
      <c r="M32" s="12" t="str">
        <f t="shared" si="45"/>
        <v/>
      </c>
      <c r="N32" s="5" t="str">
        <f t="shared" si="46"/>
        <v/>
      </c>
      <c r="O32" s="5" t="str">
        <f t="shared" si="47"/>
        <v/>
      </c>
      <c r="P32" s="5" t="str">
        <f t="shared" si="48"/>
        <v/>
      </c>
      <c r="Q32" s="5" t="str">
        <f t="shared" si="49"/>
        <v/>
      </c>
      <c r="R32" s="5" t="str">
        <f t="shared" si="50"/>
        <v/>
      </c>
      <c r="S32" s="5" t="str">
        <f t="shared" si="51"/>
        <v/>
      </c>
      <c r="T32" s="5" t="str">
        <f t="shared" si="52"/>
        <v/>
      </c>
      <c r="U32" s="13" t="str">
        <f t="shared" si="53"/>
        <v/>
      </c>
      <c r="V32" s="12">
        <f>'User Input Sheet'!D32</f>
        <v>0</v>
      </c>
      <c r="W32" s="5">
        <f>'User Input Sheet'!E32</f>
        <v>0</v>
      </c>
      <c r="X32" s="5">
        <f>'User Input Sheet'!F32</f>
        <v>0</v>
      </c>
      <c r="Y32" s="5">
        <f>'User Input Sheet'!G32</f>
        <v>0</v>
      </c>
      <c r="Z32" s="5">
        <f>'User Input Sheet'!H32</f>
        <v>0</v>
      </c>
      <c r="AA32" s="5">
        <f>'User Input Sheet'!I32</f>
        <v>0</v>
      </c>
      <c r="AB32" s="5">
        <f>'User Input Sheet'!J32</f>
        <v>0</v>
      </c>
      <c r="AC32" s="5">
        <f>'User Input Sheet'!K32</f>
        <v>0</v>
      </c>
      <c r="AD32" s="13">
        <f>'User Input Sheet'!L32</f>
        <v>0</v>
      </c>
    </row>
    <row r="33" spans="1:30" s="63" customFormat="1" x14ac:dyDescent="0.25">
      <c r="A33" s="6" t="str">
        <f>'User Input Sheet'!A33</f>
        <v xml:space="preserve">Musical Instrument </v>
      </c>
      <c r="B33" s="5">
        <f>'User Input Sheet'!B33</f>
        <v>0</v>
      </c>
      <c r="C33" s="40">
        <f>'User Input Sheet'!C33</f>
        <v>8</v>
      </c>
      <c r="D33" s="26"/>
      <c r="E33" s="27"/>
      <c r="F33" s="27"/>
      <c r="G33" s="27"/>
      <c r="H33" s="27"/>
      <c r="I33" s="27"/>
      <c r="J33" s="27"/>
      <c r="K33" s="27"/>
      <c r="L33" s="28"/>
      <c r="M33" s="12" t="str">
        <f t="shared" si="45"/>
        <v/>
      </c>
      <c r="N33" s="5" t="str">
        <f t="shared" si="46"/>
        <v/>
      </c>
      <c r="O33" s="5" t="str">
        <f t="shared" si="47"/>
        <v/>
      </c>
      <c r="P33" s="5" t="str">
        <f t="shared" si="48"/>
        <v/>
      </c>
      <c r="Q33" s="5" t="str">
        <f t="shared" si="49"/>
        <v/>
      </c>
      <c r="R33" s="5" t="str">
        <f t="shared" si="50"/>
        <v/>
      </c>
      <c r="S33" s="5" t="str">
        <f t="shared" si="51"/>
        <v/>
      </c>
      <c r="T33" s="5" t="str">
        <f t="shared" si="52"/>
        <v/>
      </c>
      <c r="U33" s="13" t="str">
        <f t="shared" si="53"/>
        <v/>
      </c>
      <c r="V33" s="12">
        <f>'User Input Sheet'!D33</f>
        <v>0</v>
      </c>
      <c r="W33" s="5">
        <f>'User Input Sheet'!E33</f>
        <v>0</v>
      </c>
      <c r="X33" s="5">
        <f>'User Input Sheet'!F33</f>
        <v>0</v>
      </c>
      <c r="Y33" s="5">
        <f>'User Input Sheet'!G33</f>
        <v>0</v>
      </c>
      <c r="Z33" s="5">
        <f>'User Input Sheet'!H33</f>
        <v>0</v>
      </c>
      <c r="AA33" s="5">
        <f>'User Input Sheet'!I33</f>
        <v>0</v>
      </c>
      <c r="AB33" s="5">
        <f>'User Input Sheet'!J33</f>
        <v>0</v>
      </c>
      <c r="AC33" s="5">
        <f>'User Input Sheet'!K33</f>
        <v>0</v>
      </c>
      <c r="AD33" s="13">
        <f>'User Input Sheet'!L33</f>
        <v>0</v>
      </c>
    </row>
    <row r="34" spans="1:30" s="63" customFormat="1" x14ac:dyDescent="0.25">
      <c r="A34" s="6" t="str">
        <f>'User Input Sheet'!A34</f>
        <v>2-Handed Weapon, Gunpowder Weapon</v>
      </c>
      <c r="B34" s="5">
        <f>'User Input Sheet'!B34</f>
        <v>0</v>
      </c>
      <c r="C34" s="40">
        <f>'User Input Sheet'!C34</f>
        <v>8</v>
      </c>
      <c r="D34" s="26"/>
      <c r="E34" s="27"/>
      <c r="F34" s="27"/>
      <c r="G34" s="27"/>
      <c r="H34" s="27"/>
      <c r="I34" s="27"/>
      <c r="J34" s="27"/>
      <c r="K34" s="27"/>
      <c r="L34" s="28"/>
      <c r="M34" s="12" t="str">
        <f t="shared" si="45"/>
        <v/>
      </c>
      <c r="N34" s="5" t="str">
        <f t="shared" si="46"/>
        <v/>
      </c>
      <c r="O34" s="5" t="str">
        <f t="shared" si="47"/>
        <v/>
      </c>
      <c r="P34" s="5" t="str">
        <f t="shared" si="48"/>
        <v/>
      </c>
      <c r="Q34" s="5" t="str">
        <f t="shared" si="49"/>
        <v/>
      </c>
      <c r="R34" s="5" t="str">
        <f t="shared" si="50"/>
        <v/>
      </c>
      <c r="S34" s="5" t="str">
        <f t="shared" si="51"/>
        <v/>
      </c>
      <c r="T34" s="5" t="str">
        <f t="shared" si="52"/>
        <v/>
      </c>
      <c r="U34" s="13" t="str">
        <f t="shared" si="53"/>
        <v/>
      </c>
      <c r="V34" s="12">
        <f>'User Input Sheet'!D34</f>
        <v>0</v>
      </c>
      <c r="W34" s="5">
        <f>'User Input Sheet'!E34</f>
        <v>0</v>
      </c>
      <c r="X34" s="5">
        <f>'User Input Sheet'!F34</f>
        <v>0</v>
      </c>
      <c r="Y34" s="5">
        <f>'User Input Sheet'!G34</f>
        <v>0</v>
      </c>
      <c r="Z34" s="5">
        <f>'User Input Sheet'!H34</f>
        <v>0</v>
      </c>
      <c r="AA34" s="5">
        <f>'User Input Sheet'!I34</f>
        <v>0</v>
      </c>
      <c r="AB34" s="5">
        <f>'User Input Sheet'!J34</f>
        <v>0</v>
      </c>
      <c r="AC34" s="5">
        <f>'User Input Sheet'!K34</f>
        <v>0</v>
      </c>
      <c r="AD34" s="13">
        <f>'User Input Sheet'!L34</f>
        <v>0</v>
      </c>
    </row>
    <row r="35" spans="1:30" s="63" customFormat="1" x14ac:dyDescent="0.25">
      <c r="A35" s="6" t="str">
        <f>'User Input Sheet'!A35</f>
        <v>Ranged Magical Attack</v>
      </c>
      <c r="B35" s="5">
        <f>'User Input Sheet'!B35</f>
        <v>0</v>
      </c>
      <c r="C35" s="40">
        <f>'User Input Sheet'!C35</f>
        <v>10</v>
      </c>
      <c r="D35" s="26"/>
      <c r="E35" s="27"/>
      <c r="F35" s="27"/>
      <c r="G35" s="27"/>
      <c r="H35" s="27"/>
      <c r="I35" s="27"/>
      <c r="J35" s="27"/>
      <c r="K35" s="27"/>
      <c r="L35" s="28"/>
      <c r="M35" s="12" t="str">
        <f t="shared" si="45"/>
        <v/>
      </c>
      <c r="N35" s="5" t="str">
        <f t="shared" si="46"/>
        <v/>
      </c>
      <c r="O35" s="5" t="str">
        <f t="shared" si="47"/>
        <v/>
      </c>
      <c r="P35" s="5" t="str">
        <f t="shared" si="48"/>
        <v/>
      </c>
      <c r="Q35" s="5" t="str">
        <f t="shared" si="49"/>
        <v/>
      </c>
      <c r="R35" s="5" t="str">
        <f t="shared" si="50"/>
        <v/>
      </c>
      <c r="S35" s="5" t="str">
        <f t="shared" si="51"/>
        <v/>
      </c>
      <c r="T35" s="5" t="str">
        <f t="shared" si="52"/>
        <v/>
      </c>
      <c r="U35" s="13" t="str">
        <f t="shared" si="53"/>
        <v/>
      </c>
      <c r="V35" s="12">
        <f>'User Input Sheet'!D35</f>
        <v>0</v>
      </c>
      <c r="W35" s="5">
        <f>'User Input Sheet'!E35</f>
        <v>0</v>
      </c>
      <c r="X35" s="5">
        <f>'User Input Sheet'!F35</f>
        <v>0</v>
      </c>
      <c r="Y35" s="5">
        <f>'User Input Sheet'!G35</f>
        <v>0</v>
      </c>
      <c r="Z35" s="5">
        <f>'User Input Sheet'!H35</f>
        <v>0</v>
      </c>
      <c r="AA35" s="5">
        <f>'User Input Sheet'!I35</f>
        <v>0</v>
      </c>
      <c r="AB35" s="5">
        <f>'User Input Sheet'!J35</f>
        <v>0</v>
      </c>
      <c r="AC35" s="5">
        <f>'User Input Sheet'!K35</f>
        <v>0</v>
      </c>
      <c r="AD35" s="13">
        <f>'User Input Sheet'!L35</f>
        <v>0</v>
      </c>
    </row>
    <row r="36" spans="1:30" s="63" customFormat="1" x14ac:dyDescent="0.25">
      <c r="A36" s="6" t="str">
        <f>'User Input Sheet'!A36</f>
        <v>Change Armor/Grade (i.e. +/- 1 to 3)</v>
      </c>
      <c r="B36" s="5">
        <f>'User Input Sheet'!B36</f>
        <v>0</v>
      </c>
      <c r="C36" s="40">
        <f>'User Input Sheet'!C36</f>
        <v>10</v>
      </c>
      <c r="D36" s="26"/>
      <c r="E36" s="27"/>
      <c r="F36" s="27"/>
      <c r="G36" s="27"/>
      <c r="H36" s="27"/>
      <c r="I36" s="27"/>
      <c r="J36" s="27"/>
      <c r="K36" s="27"/>
      <c r="L36" s="28"/>
      <c r="M36" s="12" t="str">
        <f t="shared" si="45"/>
        <v/>
      </c>
      <c r="N36" s="5" t="str">
        <f t="shared" si="46"/>
        <v/>
      </c>
      <c r="O36" s="5" t="str">
        <f t="shared" si="47"/>
        <v/>
      </c>
      <c r="P36" s="5" t="str">
        <f t="shared" si="48"/>
        <v/>
      </c>
      <c r="Q36" s="5" t="str">
        <f t="shared" si="49"/>
        <v/>
      </c>
      <c r="R36" s="5" t="str">
        <f t="shared" si="50"/>
        <v/>
      </c>
      <c r="S36" s="5" t="str">
        <f t="shared" si="51"/>
        <v/>
      </c>
      <c r="T36" s="5" t="str">
        <f t="shared" si="52"/>
        <v/>
      </c>
      <c r="U36" s="13" t="str">
        <f t="shared" si="53"/>
        <v/>
      </c>
      <c r="V36" s="12">
        <f>'User Input Sheet'!D36</f>
        <v>0</v>
      </c>
      <c r="W36" s="5">
        <f>'User Input Sheet'!E36</f>
        <v>0</v>
      </c>
      <c r="X36" s="5">
        <f>'User Input Sheet'!F36</f>
        <v>0</v>
      </c>
      <c r="Y36" s="5">
        <f>'User Input Sheet'!G36</f>
        <v>0</v>
      </c>
      <c r="Z36" s="5">
        <f>'User Input Sheet'!H36</f>
        <v>0</v>
      </c>
      <c r="AA36" s="5">
        <f>'User Input Sheet'!I36</f>
        <v>0</v>
      </c>
      <c r="AB36" s="5">
        <f>'User Input Sheet'!J36</f>
        <v>0</v>
      </c>
      <c r="AC36" s="5">
        <f>'User Input Sheet'!K36</f>
        <v>0</v>
      </c>
      <c r="AD36" s="13">
        <f>'User Input Sheet'!L36</f>
        <v>0</v>
      </c>
    </row>
    <row r="37" spans="1:30" s="63" customFormat="1" x14ac:dyDescent="0.25">
      <c r="A37" s="6" t="str">
        <f>'User Input Sheet'!A37</f>
        <v>Battle Standard</v>
      </c>
      <c r="B37" s="5">
        <f>'User Input Sheet'!B37</f>
        <v>0</v>
      </c>
      <c r="C37" s="40">
        <f>'User Input Sheet'!C37</f>
        <v>15</v>
      </c>
      <c r="D37" s="26"/>
      <c r="E37" s="27"/>
      <c r="F37" s="27"/>
      <c r="G37" s="27"/>
      <c r="H37" s="27"/>
      <c r="I37" s="27"/>
      <c r="J37" s="27"/>
      <c r="K37" s="27"/>
      <c r="L37" s="28"/>
      <c r="M37" s="12" t="str">
        <f t="shared" si="45"/>
        <v/>
      </c>
      <c r="N37" s="5" t="str">
        <f t="shared" si="46"/>
        <v/>
      </c>
      <c r="O37" s="5" t="str">
        <f t="shared" si="47"/>
        <v/>
      </c>
      <c r="P37" s="5" t="str">
        <f t="shared" si="48"/>
        <v/>
      </c>
      <c r="Q37" s="5" t="str">
        <f t="shared" si="49"/>
        <v/>
      </c>
      <c r="R37" s="5" t="str">
        <f t="shared" si="50"/>
        <v/>
      </c>
      <c r="S37" s="5" t="str">
        <f t="shared" si="51"/>
        <v/>
      </c>
      <c r="T37" s="5" t="str">
        <f t="shared" si="52"/>
        <v/>
      </c>
      <c r="U37" s="13" t="str">
        <f t="shared" si="53"/>
        <v/>
      </c>
      <c r="V37" s="12">
        <f>'User Input Sheet'!D37</f>
        <v>0</v>
      </c>
      <c r="W37" s="5">
        <f>'User Input Sheet'!E37</f>
        <v>0</v>
      </c>
      <c r="X37" s="5">
        <f>'User Input Sheet'!F37</f>
        <v>0</v>
      </c>
      <c r="Y37" s="5">
        <f>'User Input Sheet'!G37</f>
        <v>0</v>
      </c>
      <c r="Z37" s="5">
        <f>'User Input Sheet'!H37</f>
        <v>0</v>
      </c>
      <c r="AA37" s="5">
        <f>'User Input Sheet'!I37</f>
        <v>0</v>
      </c>
      <c r="AB37" s="5">
        <f>'User Input Sheet'!J37</f>
        <v>0</v>
      </c>
      <c r="AC37" s="5">
        <f>'User Input Sheet'!K37</f>
        <v>0</v>
      </c>
      <c r="AD37" s="13">
        <f>'User Input Sheet'!L37</f>
        <v>0</v>
      </c>
    </row>
    <row r="38" spans="1:30" s="63" customFormat="1" x14ac:dyDescent="0.25">
      <c r="A38" s="6" t="str">
        <f>'User Input Sheet'!A38</f>
        <v>Heavy Siege Weapon, Fast (Mtd.) Movement</v>
      </c>
      <c r="B38" s="5">
        <f>'User Input Sheet'!B38</f>
        <v>0</v>
      </c>
      <c r="C38" s="40">
        <f>'User Input Sheet'!C38</f>
        <v>20</v>
      </c>
      <c r="D38" s="26"/>
      <c r="E38" s="27"/>
      <c r="F38" s="27"/>
      <c r="G38" s="27"/>
      <c r="H38" s="27"/>
      <c r="I38" s="27"/>
      <c r="J38" s="27"/>
      <c r="K38" s="27"/>
      <c r="L38" s="28"/>
      <c r="M38" s="12" t="str">
        <f t="shared" si="45"/>
        <v/>
      </c>
      <c r="N38" s="5" t="str">
        <f t="shared" si="46"/>
        <v/>
      </c>
      <c r="O38" s="5" t="str">
        <f t="shared" si="47"/>
        <v/>
      </c>
      <c r="P38" s="5" t="str">
        <f t="shared" si="48"/>
        <v/>
      </c>
      <c r="Q38" s="5" t="str">
        <f t="shared" si="49"/>
        <v/>
      </c>
      <c r="R38" s="5" t="str">
        <f t="shared" si="50"/>
        <v/>
      </c>
      <c r="S38" s="5" t="str">
        <f t="shared" si="51"/>
        <v/>
      </c>
      <c r="T38" s="5" t="str">
        <f t="shared" si="52"/>
        <v/>
      </c>
      <c r="U38" s="13" t="str">
        <f t="shared" si="53"/>
        <v/>
      </c>
      <c r="V38" s="12">
        <f>'User Input Sheet'!D38</f>
        <v>0</v>
      </c>
      <c r="W38" s="5">
        <f>'User Input Sheet'!E38</f>
        <v>0</v>
      </c>
      <c r="X38" s="5">
        <f>'User Input Sheet'!F38</f>
        <v>0</v>
      </c>
      <c r="Y38" s="5">
        <f>'User Input Sheet'!G38</f>
        <v>0</v>
      </c>
      <c r="Z38" s="5">
        <f>'User Input Sheet'!H38</f>
        <v>0</v>
      </c>
      <c r="AA38" s="5">
        <f>'User Input Sheet'!I38</f>
        <v>0</v>
      </c>
      <c r="AB38" s="5">
        <f>'User Input Sheet'!J38</f>
        <v>0</v>
      </c>
      <c r="AC38" s="5">
        <f>'User Input Sheet'!K38</f>
        <v>0</v>
      </c>
      <c r="AD38" s="13">
        <f>'User Input Sheet'!L38</f>
        <v>0</v>
      </c>
    </row>
    <row r="39" spans="1:30" s="63" customFormat="1" x14ac:dyDescent="0.25">
      <c r="A39" s="35"/>
      <c r="B39" s="27"/>
      <c r="C39" s="65" t="str">
        <f>'User Input Sheet'!C40</f>
        <v xml:space="preserve"> Figure AD:</v>
      </c>
      <c r="D39" s="26" t="str">
        <f ca="1">IF(D14=0, "", OFFSET($AE$18,D14+D26,0,1,1))</f>
        <v/>
      </c>
      <c r="E39" s="27" t="str">
        <f t="shared" ref="E39:L39" ca="1" si="54">IF(E14=0, "", OFFSET($AE$18,E14+E26,0,1,1))</f>
        <v/>
      </c>
      <c r="F39" s="27" t="str">
        <f t="shared" ca="1" si="54"/>
        <v/>
      </c>
      <c r="G39" s="27" t="str">
        <f t="shared" ca="1" si="54"/>
        <v/>
      </c>
      <c r="H39" s="27" t="str">
        <f t="shared" ca="1" si="54"/>
        <v/>
      </c>
      <c r="I39" s="27" t="str">
        <f t="shared" ca="1" si="54"/>
        <v/>
      </c>
      <c r="J39" s="27" t="str">
        <f t="shared" ca="1" si="54"/>
        <v/>
      </c>
      <c r="K39" s="27" t="str">
        <f t="shared" ca="1" si="54"/>
        <v/>
      </c>
      <c r="L39" s="28" t="str">
        <f t="shared" ca="1" si="54"/>
        <v/>
      </c>
      <c r="M39" s="72"/>
      <c r="N39" s="37"/>
      <c r="O39" s="37"/>
      <c r="P39" s="37"/>
      <c r="Q39" s="37"/>
      <c r="R39" s="37"/>
      <c r="S39" s="37"/>
      <c r="T39" s="37"/>
      <c r="U39" s="73"/>
      <c r="V39" s="26" t="str">
        <f ca="1">'User Input Sheet'!D40</f>
        <v/>
      </c>
      <c r="W39" s="27" t="str">
        <f ca="1">'User Input Sheet'!E40</f>
        <v/>
      </c>
      <c r="X39" s="27" t="str">
        <f ca="1">'User Input Sheet'!F40</f>
        <v/>
      </c>
      <c r="Y39" s="27" t="str">
        <f ca="1">'User Input Sheet'!G40</f>
        <v/>
      </c>
      <c r="Z39" s="27" t="str">
        <f ca="1">'User Input Sheet'!H40</f>
        <v/>
      </c>
      <c r="AA39" s="27" t="str">
        <f ca="1">'User Input Sheet'!I40</f>
        <v/>
      </c>
      <c r="AB39" s="27" t="str">
        <f ca="1">'User Input Sheet'!J40</f>
        <v/>
      </c>
      <c r="AC39" s="27" t="str">
        <f ca="1">'User Input Sheet'!K40</f>
        <v/>
      </c>
      <c r="AD39" s="28" t="str">
        <f ca="1">'User Input Sheet'!L40</f>
        <v/>
      </c>
    </row>
    <row r="40" spans="1:30" s="63" customFormat="1" x14ac:dyDescent="0.25">
      <c r="A40" s="35"/>
      <c r="B40" s="27"/>
      <c r="C40" s="65" t="str">
        <f>'User Input Sheet'!C41</f>
        <v>Figure PC:</v>
      </c>
      <c r="D40" s="72"/>
      <c r="E40" s="37"/>
      <c r="F40" s="37"/>
      <c r="G40" s="37"/>
      <c r="H40" s="37"/>
      <c r="I40" s="37"/>
      <c r="J40" s="37"/>
      <c r="K40" s="37"/>
      <c r="L40" s="73"/>
      <c r="M40" s="26">
        <f>SUM(M7:M38)</f>
        <v>0</v>
      </c>
      <c r="N40" s="27">
        <f t="shared" ref="N40:U40" si="55">SUM(N7:N38)</f>
        <v>0</v>
      </c>
      <c r="O40" s="27">
        <f t="shared" si="55"/>
        <v>0</v>
      </c>
      <c r="P40" s="27">
        <f t="shared" si="55"/>
        <v>0</v>
      </c>
      <c r="Q40" s="27">
        <f t="shared" si="55"/>
        <v>0</v>
      </c>
      <c r="R40" s="27">
        <f t="shared" si="55"/>
        <v>0</v>
      </c>
      <c r="S40" s="27">
        <f t="shared" si="55"/>
        <v>0</v>
      </c>
      <c r="T40" s="27">
        <f t="shared" si="55"/>
        <v>0</v>
      </c>
      <c r="U40" s="28">
        <f t="shared" si="55"/>
        <v>0</v>
      </c>
      <c r="V40" s="26">
        <f>'User Input Sheet'!D41</f>
        <v>0</v>
      </c>
      <c r="W40" s="27">
        <f>'User Input Sheet'!E41</f>
        <v>0</v>
      </c>
      <c r="X40" s="27">
        <f>'User Input Sheet'!F41</f>
        <v>0</v>
      </c>
      <c r="Y40" s="27">
        <f>'User Input Sheet'!G41</f>
        <v>0</v>
      </c>
      <c r="Z40" s="27">
        <f>'User Input Sheet'!H41</f>
        <v>0</v>
      </c>
      <c r="AA40" s="27">
        <f>'User Input Sheet'!I41</f>
        <v>0</v>
      </c>
      <c r="AB40" s="27">
        <f>'User Input Sheet'!J41</f>
        <v>0</v>
      </c>
      <c r="AC40" s="27">
        <f>'User Input Sheet'!K41</f>
        <v>0</v>
      </c>
      <c r="AD40" s="28">
        <f>'User Input Sheet'!L41</f>
        <v>0</v>
      </c>
    </row>
    <row r="41" spans="1:30" s="63" customFormat="1" x14ac:dyDescent="0.25">
      <c r="A41" s="35"/>
      <c r="B41" s="27"/>
      <c r="C41" s="65" t="str">
        <f>'User Input Sheet'!C39</f>
        <v>Number of Replicas:</v>
      </c>
      <c r="D41" s="26"/>
      <c r="E41" s="27"/>
      <c r="F41" s="27"/>
      <c r="G41" s="27"/>
      <c r="H41" s="27"/>
      <c r="I41" s="27"/>
      <c r="J41" s="27"/>
      <c r="K41" s="27"/>
      <c r="L41" s="28"/>
      <c r="M41" s="26">
        <f>'User Input Sheet'!D39</f>
        <v>0</v>
      </c>
      <c r="N41" s="27">
        <f>'User Input Sheet'!E39</f>
        <v>0</v>
      </c>
      <c r="O41" s="27">
        <f>'User Input Sheet'!F39</f>
        <v>0</v>
      </c>
      <c r="P41" s="27">
        <f>'User Input Sheet'!G39</f>
        <v>0</v>
      </c>
      <c r="Q41" s="27">
        <f>'User Input Sheet'!H39</f>
        <v>0</v>
      </c>
      <c r="R41" s="27">
        <f>'User Input Sheet'!I39</f>
        <v>0</v>
      </c>
      <c r="S41" s="27">
        <f>'User Input Sheet'!J39</f>
        <v>0</v>
      </c>
      <c r="T41" s="27">
        <f>'User Input Sheet'!K39</f>
        <v>0</v>
      </c>
      <c r="U41" s="28">
        <f>'User Input Sheet'!L39</f>
        <v>0</v>
      </c>
      <c r="V41" s="26">
        <f>'User Input Sheet'!D39</f>
        <v>0</v>
      </c>
      <c r="W41" s="27">
        <f>'User Input Sheet'!E39</f>
        <v>0</v>
      </c>
      <c r="X41" s="27">
        <f>'User Input Sheet'!F39</f>
        <v>0</v>
      </c>
      <c r="Y41" s="27">
        <f>'User Input Sheet'!G39</f>
        <v>0</v>
      </c>
      <c r="Z41" s="27">
        <f>'User Input Sheet'!H39</f>
        <v>0</v>
      </c>
      <c r="AA41" s="27">
        <f>'User Input Sheet'!I39</f>
        <v>0</v>
      </c>
      <c r="AB41" s="27">
        <f>'User Input Sheet'!J39</f>
        <v>0</v>
      </c>
      <c r="AC41" s="27">
        <f>'User Input Sheet'!K39</f>
        <v>0</v>
      </c>
      <c r="AD41" s="28">
        <f>'User Input Sheet'!L39</f>
        <v>0</v>
      </c>
    </row>
    <row r="42" spans="1:30" s="63" customFormat="1" ht="16.5" thickBot="1" x14ac:dyDescent="0.3">
      <c r="A42" s="35"/>
      <c r="B42" s="27"/>
      <c r="C42" s="65" t="str">
        <f>'User Input Sheet'!C42</f>
        <v>Total PC for Squad:</v>
      </c>
      <c r="D42" s="29"/>
      <c r="E42" s="30"/>
      <c r="F42" s="30"/>
      <c r="G42" s="30"/>
      <c r="H42" s="30"/>
      <c r="I42" s="30"/>
      <c r="J42" s="30"/>
      <c r="K42" s="30"/>
      <c r="L42" s="31"/>
      <c r="M42" s="29">
        <f>M40*M41</f>
        <v>0</v>
      </c>
      <c r="N42" s="30">
        <f t="shared" ref="N42:U42" si="56">N40*N41</f>
        <v>0</v>
      </c>
      <c r="O42" s="30">
        <f t="shared" si="56"/>
        <v>0</v>
      </c>
      <c r="P42" s="30">
        <f t="shared" si="56"/>
        <v>0</v>
      </c>
      <c r="Q42" s="30">
        <f t="shared" si="56"/>
        <v>0</v>
      </c>
      <c r="R42" s="30">
        <f t="shared" si="56"/>
        <v>0</v>
      </c>
      <c r="S42" s="30">
        <f t="shared" si="56"/>
        <v>0</v>
      </c>
      <c r="T42" s="30">
        <f t="shared" si="56"/>
        <v>0</v>
      </c>
      <c r="U42" s="31">
        <f t="shared" si="56"/>
        <v>0</v>
      </c>
      <c r="V42" s="29">
        <f>'User Input Sheet'!D42</f>
        <v>0</v>
      </c>
      <c r="W42" s="30">
        <f>'User Input Sheet'!E42</f>
        <v>0</v>
      </c>
      <c r="X42" s="30">
        <f>'User Input Sheet'!F42</f>
        <v>0</v>
      </c>
      <c r="Y42" s="30">
        <f>'User Input Sheet'!G42</f>
        <v>0</v>
      </c>
      <c r="Z42" s="30">
        <f>'User Input Sheet'!H42</f>
        <v>0</v>
      </c>
      <c r="AA42" s="30">
        <f>'User Input Sheet'!I42</f>
        <v>0</v>
      </c>
      <c r="AB42" s="30">
        <f>'User Input Sheet'!J42</f>
        <v>0</v>
      </c>
      <c r="AC42" s="30">
        <f>'User Input Sheet'!K42</f>
        <v>0</v>
      </c>
      <c r="AD42" s="31">
        <f>'User Input Sheet'!L42</f>
        <v>0</v>
      </c>
    </row>
    <row r="43" spans="1:30" s="63" customFormat="1" x14ac:dyDescent="0.25">
      <c r="A43" s="24"/>
      <c r="B43" s="25"/>
      <c r="C43" s="44" t="str">
        <f>'User Input Sheet'!C43</f>
        <v>Total PC for War Band:</v>
      </c>
      <c r="D43" s="32"/>
      <c r="E43" s="32"/>
      <c r="F43" s="32"/>
      <c r="G43" s="32"/>
      <c r="H43" s="32"/>
      <c r="I43" s="32"/>
      <c r="J43" s="32"/>
      <c r="K43" s="32"/>
      <c r="L43" s="32"/>
      <c r="M43" s="76"/>
      <c r="N43" s="76"/>
      <c r="O43" s="76"/>
      <c r="P43" s="76"/>
      <c r="Q43" s="76"/>
      <c r="R43" s="76"/>
      <c r="S43" s="76"/>
      <c r="T43" s="76"/>
      <c r="U43" s="77">
        <f>SUM(M42:U42)</f>
        <v>0</v>
      </c>
      <c r="V43" s="32"/>
      <c r="W43" s="32"/>
      <c r="X43" s="32"/>
      <c r="Y43" s="32"/>
      <c r="Z43" s="32"/>
      <c r="AA43" s="32"/>
      <c r="AB43" s="32"/>
      <c r="AC43" s="32"/>
      <c r="AD43" s="32"/>
    </row>
    <row r="44" spans="1:30" s="63" customFormat="1" x14ac:dyDescent="0.25">
      <c r="A44"/>
      <c r="B44" s="1"/>
      <c r="C44" s="1"/>
      <c r="D44" s="1"/>
      <c r="E44" s="1"/>
      <c r="F44" s="1"/>
      <c r="G44" s="1"/>
      <c r="H44" s="1"/>
      <c r="I44" s="1"/>
      <c r="J44" s="1"/>
      <c r="K44" s="1"/>
      <c r="L44" s="1"/>
      <c r="M44" s="1"/>
      <c r="N44" s="1"/>
      <c r="O44" s="1"/>
      <c r="P44" s="1"/>
      <c r="Q44" s="1"/>
      <c r="R44" s="1"/>
      <c r="S44" s="1"/>
      <c r="T44" s="1"/>
      <c r="U44" s="1"/>
      <c r="V44"/>
      <c r="W44"/>
      <c r="X44"/>
      <c r="Y44"/>
      <c r="Z44"/>
      <c r="AA44"/>
      <c r="AB44"/>
      <c r="AC44"/>
      <c r="AD44"/>
    </row>
    <row r="45" spans="1:30" s="63" customFormat="1" x14ac:dyDescent="0.25">
      <c r="A45" s="2" t="str">
        <f>'User Input Sheet'!A45</f>
        <v>Instructions and notes:</v>
      </c>
      <c r="B45" s="47"/>
      <c r="C45" s="47"/>
      <c r="D45" s="47"/>
      <c r="E45" s="47"/>
      <c r="F45" s="47"/>
      <c r="G45" s="47"/>
      <c r="H45" s="47"/>
      <c r="I45" s="47"/>
      <c r="J45" s="47"/>
      <c r="K45" s="47"/>
      <c r="L45" s="47"/>
      <c r="M45" s="1"/>
      <c r="N45" s="1"/>
      <c r="O45" s="1"/>
      <c r="P45" s="1"/>
      <c r="Q45" s="1"/>
      <c r="R45" s="1"/>
      <c r="S45" s="1"/>
      <c r="T45" s="1"/>
      <c r="U45" s="1"/>
      <c r="V45"/>
      <c r="W45"/>
      <c r="X45"/>
      <c r="Y45"/>
      <c r="Z45"/>
      <c r="AA45"/>
      <c r="AB45"/>
      <c r="AC45"/>
      <c r="AD45"/>
    </row>
    <row r="46" spans="1:30" s="63" customFormat="1" x14ac:dyDescent="0.25">
      <c r="A46" s="2" t="str">
        <f>'User Input Sheet'!A46</f>
        <v>Figures 1-9 are actually figure types; enter the number of each type of figure under Number of Replicas.</v>
      </c>
      <c r="B46" s="47"/>
      <c r="C46" s="47"/>
      <c r="D46" s="47"/>
      <c r="E46" s="47"/>
      <c r="F46" s="47"/>
      <c r="G46" s="47"/>
      <c r="H46" s="47"/>
      <c r="I46" s="47"/>
      <c r="J46" s="47"/>
      <c r="K46" s="47"/>
      <c r="L46" s="47"/>
      <c r="M46" s="1"/>
      <c r="N46" s="1"/>
      <c r="O46" s="1"/>
      <c r="P46" s="1"/>
      <c r="Q46" s="1"/>
      <c r="R46" s="1"/>
      <c r="S46" s="1"/>
      <c r="T46" s="1"/>
      <c r="U46" s="1"/>
      <c r="V46"/>
      <c r="W46"/>
      <c r="X46"/>
      <c r="Y46"/>
      <c r="Z46"/>
      <c r="AA46"/>
      <c r="AB46"/>
      <c r="AC46"/>
      <c r="AD46"/>
    </row>
    <row r="47" spans="1:30" x14ac:dyDescent="0.25">
      <c r="A47" s="2" t="str">
        <f>'User Input Sheet'!A47</f>
        <v>Add a 1 into a white cell to the to select and item.  Do not modify any colored cells.</v>
      </c>
      <c r="B47" s="47"/>
      <c r="C47" s="47"/>
      <c r="D47" s="47"/>
      <c r="E47" s="47"/>
      <c r="F47" s="47"/>
      <c r="G47" s="47"/>
      <c r="H47" s="47"/>
      <c r="I47" s="47"/>
      <c r="J47" s="47"/>
      <c r="K47" s="47"/>
      <c r="L47" s="47"/>
    </row>
    <row r="48" spans="1:30" x14ac:dyDescent="0.25">
      <c r="A48" s="2" t="str">
        <f>'User Input Sheet'!A48</f>
        <v xml:space="preserve">For the Weapon and Armor Changes section:  adding a -1 will remove an item that comes with a figure based on its class, adding a # greater </v>
      </c>
      <c r="B48" s="47"/>
      <c r="C48" s="47"/>
      <c r="D48" s="47"/>
      <c r="E48" s="47"/>
      <c r="F48" s="47"/>
      <c r="G48" s="47"/>
      <c r="H48" s="47"/>
      <c r="I48" s="47"/>
      <c r="J48" s="47"/>
      <c r="K48" s="47"/>
      <c r="L48" s="47"/>
    </row>
    <row r="49" spans="1:12" x14ac:dyDescent="0.25">
      <c r="A49" s="2" t="str">
        <f>'User Input Sheet'!A49</f>
        <v xml:space="preserve">     than 1 will add multiples.</v>
      </c>
      <c r="B49" s="47"/>
      <c r="C49" s="47"/>
      <c r="D49" s="47"/>
      <c r="E49" s="47"/>
      <c r="F49" s="47"/>
      <c r="G49" s="47"/>
      <c r="H49" s="47"/>
      <c r="I49" s="47"/>
      <c r="J49" s="47"/>
      <c r="K49" s="47"/>
      <c r="L49" s="47"/>
    </row>
    <row r="50" spans="1:12" x14ac:dyDescent="0.25">
      <c r="A50" s="2" t="str">
        <f>'User Input Sheet'!A50</f>
        <v>For the Change Armor per Grade only, adding a 1 to 3 will inprove the armor that many grades, or a -1 to -3 will downgrand it that many levels.</v>
      </c>
      <c r="B50" s="47"/>
      <c r="C50" s="47"/>
      <c r="D50" s="47"/>
      <c r="E50" s="47"/>
      <c r="F50" s="47"/>
      <c r="G50" s="47"/>
      <c r="H50" s="47"/>
      <c r="I50" s="47"/>
      <c r="J50" s="47"/>
      <c r="K50" s="47"/>
      <c r="L50" s="47"/>
    </row>
    <row r="51" spans="1:12" x14ac:dyDescent="0.25">
      <c r="A51" s="2" t="str">
        <f>'User Input Sheet'!A51</f>
        <v>Note that there is not checking built in (i.e. you could select two base sizes for one figure and will be charged the cost for both).</v>
      </c>
      <c r="B51" s="47"/>
      <c r="C51" s="47"/>
      <c r="D51" s="47"/>
      <c r="E51" s="47"/>
      <c r="F51" s="47"/>
      <c r="G51" s="47"/>
      <c r="H51" s="47"/>
      <c r="I51" s="47"/>
      <c r="J51" s="47"/>
      <c r="K51" s="47"/>
      <c r="L51" s="47"/>
    </row>
    <row r="52" spans="1:12" x14ac:dyDescent="0.25">
      <c r="A52" s="43" t="str">
        <f>'User Input Sheet'!A52</f>
        <v xml:space="preserve">Note (Unless upgraded):  </v>
      </c>
      <c r="B52" s="25"/>
      <c r="C52" s="45" t="str">
        <f>'User Input Sheet'!C52</f>
        <v>Armor Grades:</v>
      </c>
      <c r="D52" s="25"/>
      <c r="E52" s="25"/>
      <c r="F52" s="25"/>
      <c r="G52" s="25"/>
      <c r="H52" s="25"/>
      <c r="I52" s="25"/>
      <c r="J52" s="25"/>
      <c r="K52" s="25"/>
      <c r="L52" s="25"/>
    </row>
    <row r="53" spans="1:12" x14ac:dyDescent="0.25">
      <c r="A53" s="24" t="str">
        <f>'User Input Sheet'!A53</f>
        <v>All Assassins, Magicians, and Peasants are Unarmored</v>
      </c>
      <c r="B53" s="25"/>
      <c r="C53" s="48" t="str">
        <f>'User Input Sheet'!C53</f>
        <v>Unarmored</v>
      </c>
      <c r="D53" s="25"/>
      <c r="E53" s="25"/>
      <c r="F53" s="25"/>
      <c r="G53" s="25"/>
      <c r="H53" s="25"/>
      <c r="I53" s="25"/>
      <c r="J53" s="25"/>
      <c r="K53" s="25"/>
      <c r="L53" s="25"/>
    </row>
    <row r="54" spans="1:12" x14ac:dyDescent="0.25">
      <c r="A54" s="24" t="str">
        <f>'User Input Sheet'!A54</f>
        <v>Fighters and Monsters are Armored</v>
      </c>
      <c r="B54" s="25"/>
      <c r="C54" s="48" t="str">
        <f>'User Input Sheet'!C54</f>
        <v>Armored</v>
      </c>
      <c r="D54" s="25"/>
      <c r="E54" s="25"/>
      <c r="F54" s="25"/>
      <c r="G54" s="25"/>
      <c r="H54" s="25"/>
      <c r="I54" s="25"/>
      <c r="J54" s="25"/>
      <c r="K54" s="25"/>
      <c r="L54" s="25"/>
    </row>
    <row r="55" spans="1:12" x14ac:dyDescent="0.25">
      <c r="A55" s="24" t="str">
        <f>'User Input Sheet'!A55</f>
        <v>Knights are Heavily Armored</v>
      </c>
      <c r="B55" s="25"/>
      <c r="C55" s="48" t="str">
        <f>'User Input Sheet'!C55</f>
        <v>Heavily Armored</v>
      </c>
      <c r="D55" s="25"/>
      <c r="E55" s="25"/>
      <c r="F55" s="25"/>
      <c r="G55" s="25"/>
      <c r="H55" s="25"/>
      <c r="I55" s="25"/>
      <c r="J55" s="25"/>
      <c r="K55" s="25"/>
      <c r="L55" s="25"/>
    </row>
    <row r="56" spans="1:12" x14ac:dyDescent="0.25">
      <c r="A56" s="24" t="str">
        <f>'User Input Sheet'!A56</f>
        <v>All Magicians are Unarmed</v>
      </c>
      <c r="B56" s="25"/>
      <c r="C56" s="48" t="str">
        <f>'User Input Sheet'!C56</f>
        <v>Super Heavily Armored</v>
      </c>
      <c r="D56" s="25"/>
      <c r="E56" s="25"/>
      <c r="F56" s="25"/>
      <c r="G56" s="25"/>
      <c r="H56" s="25"/>
      <c r="I56" s="25"/>
      <c r="J56" s="25"/>
      <c r="K56" s="25"/>
      <c r="L56" s="25"/>
    </row>
    <row r="57" spans="1:12" x14ac:dyDescent="0.25">
      <c r="A57" s="24" t="str">
        <f>'User Input Sheet'!A57</f>
        <v>Peasants have Improvised Weapons</v>
      </c>
      <c r="B57" s="25"/>
      <c r="C57" s="25"/>
      <c r="D57" s="25"/>
      <c r="E57" s="25"/>
      <c r="F57" s="25"/>
      <c r="G57" s="25"/>
      <c r="H57" s="25"/>
      <c r="I57" s="25"/>
      <c r="J57" s="25"/>
      <c r="K57" s="25"/>
      <c r="L57" s="25"/>
    </row>
    <row r="58" spans="1:12" x14ac:dyDescent="0.25">
      <c r="A58" s="24" t="str">
        <f>'User Input Sheet'!A58</f>
        <v>Assassins have Daggers</v>
      </c>
      <c r="B58" s="25"/>
      <c r="C58" s="25"/>
      <c r="D58" s="25"/>
      <c r="E58" s="25"/>
      <c r="F58" s="25"/>
      <c r="G58" s="25"/>
      <c r="H58" s="25"/>
      <c r="I58" s="25"/>
      <c r="J58" s="25"/>
      <c r="K58" s="25"/>
      <c r="L58" s="25"/>
    </row>
    <row r="59" spans="1:12" x14ac:dyDescent="0.25">
      <c r="A59" s="24" t="str">
        <f>'User Input Sheet'!A59</f>
        <v>Fighters Broadswords</v>
      </c>
      <c r="B59" s="25"/>
      <c r="C59" s="25"/>
      <c r="D59" s="25"/>
      <c r="E59" s="25"/>
      <c r="F59" s="25"/>
      <c r="G59" s="25"/>
      <c r="H59" s="25"/>
      <c r="I59" s="25"/>
      <c r="J59" s="25"/>
      <c r="K59" s="25"/>
      <c r="L59" s="25"/>
    </row>
    <row r="60" spans="1:12" x14ac:dyDescent="0.25">
      <c r="A60" s="24" t="str">
        <f>'User Input Sheet'!A60</f>
        <v>Knights have 2-Handed Weapons, and Monsters have the equiv. attack</v>
      </c>
      <c r="B60" s="25"/>
      <c r="C60" s="25"/>
      <c r="D60" s="25"/>
      <c r="E60" s="25"/>
      <c r="F60" s="25"/>
      <c r="G60" s="25"/>
      <c r="H60" s="25"/>
      <c r="I60" s="25"/>
      <c r="J60" s="25"/>
      <c r="K60" s="25"/>
      <c r="L60" s="25"/>
    </row>
    <row r="61" spans="1:12" x14ac:dyDescent="0.25">
      <c r="A61" s="24"/>
      <c r="B61" s="25"/>
      <c r="C61" s="25"/>
      <c r="D61" s="25"/>
      <c r="E61" s="25"/>
      <c r="F61" s="25"/>
      <c r="G61" s="25"/>
      <c r="H61" s="25"/>
      <c r="I61" s="25"/>
      <c r="J61" s="25"/>
      <c r="K61" s="25"/>
      <c r="L61" s="25"/>
    </row>
    <row r="62" spans="1:12" x14ac:dyDescent="0.25">
      <c r="A62" s="43" t="str">
        <f>'User Input Sheet'!A62</f>
        <v>Racial Bonus and Penalties (These are added to the Roster Notes but only if names are typed in row 4 exactly as shown below):</v>
      </c>
      <c r="B62" s="25"/>
      <c r="C62" s="25"/>
      <c r="D62" s="25"/>
      <c r="E62" s="25"/>
      <c r="F62" s="25"/>
      <c r="G62" s="25"/>
      <c r="H62" s="25"/>
      <c r="I62" s="25"/>
      <c r="J62" s="25"/>
      <c r="K62" s="25"/>
      <c r="L62" s="25"/>
    </row>
    <row r="63" spans="1:12" x14ac:dyDescent="0.25">
      <c r="A63" s="24" t="str">
        <f>'User Input Sheet'!A63</f>
        <v xml:space="preserve">Different traits for races adds interest.  With the vast range of fantasy types available, we offer just a basic list here.  When making your own stats, give a penalty </v>
      </c>
      <c r="B63" s="25"/>
      <c r="C63" s="25"/>
      <c r="D63" s="25"/>
      <c r="E63" s="25"/>
      <c r="F63" s="25"/>
      <c r="G63" s="25"/>
      <c r="H63" s="25"/>
      <c r="I63" s="25"/>
      <c r="J63" s="25"/>
      <c r="K63" s="25"/>
      <c r="L63" s="25"/>
    </row>
    <row r="64" spans="1:12" x14ac:dyDescent="0.25">
      <c r="A64" s="24" t="str">
        <f>'User Input Sheet'!A64</f>
        <v xml:space="preserve">     to offset any bonus.  Additional new stats can only be used with the consent of all players.</v>
      </c>
      <c r="B64" s="25"/>
      <c r="C64" s="25"/>
      <c r="D64" s="25"/>
      <c r="E64" s="25"/>
      <c r="F64" s="25"/>
      <c r="G64" s="25"/>
      <c r="H64" s="25"/>
      <c r="I64" s="25"/>
      <c r="J64" s="25"/>
      <c r="K64" s="25"/>
      <c r="L64" s="25"/>
    </row>
    <row r="65" spans="1:12" x14ac:dyDescent="0.25">
      <c r="A65" s="115" t="str">
        <f>'User Input Sheet'!A65</f>
        <v>Dwarf</v>
      </c>
      <c r="B65" s="116" t="str">
        <f>'User Input Sheet'!B65</f>
        <v>Move full in Rough if Rocky/Hills, but -2” overall.</v>
      </c>
      <c r="C65" s="115" t="str">
        <f>'User Input Sheet'!C65</f>
        <v>Dwarves move full in Rough if it is rocky or hills, but -2” movement overall.  Also mining/counter-mining in certain scenarios.</v>
      </c>
      <c r="D65" s="25"/>
      <c r="E65" s="25"/>
      <c r="F65" s="25"/>
      <c r="G65" s="25"/>
      <c r="H65" s="25"/>
      <c r="I65" s="25"/>
      <c r="J65" s="25"/>
      <c r="K65" s="25"/>
      <c r="L65" s="25"/>
    </row>
    <row r="66" spans="1:12" x14ac:dyDescent="0.25">
      <c r="A66" s="115" t="str">
        <f>'User Input Sheet'!A66</f>
        <v>Elf</v>
      </c>
      <c r="B66" s="116" t="str">
        <f>'User Input Sheet'!B66</f>
        <v>Receive -1 on Ranged Attacks/+1 in Melee.  Move full in Rough if Woods.</v>
      </c>
      <c r="C66" s="115" t="str">
        <f>'User Input Sheet'!C66</f>
        <v>Elves are excellent marksmen, so receive a -1 with all ranged weapons, but +1 in melee.  Also, move full in Rough if it is woods.</v>
      </c>
      <c r="D66" s="25"/>
      <c r="E66" s="25"/>
      <c r="F66" s="25"/>
      <c r="G66" s="25"/>
      <c r="H66" s="25"/>
      <c r="I66" s="25"/>
      <c r="J66" s="25"/>
      <c r="K66" s="25"/>
      <c r="L66" s="25"/>
    </row>
    <row r="67" spans="1:12" x14ac:dyDescent="0.25">
      <c r="A67" s="115" t="str">
        <f>'User Input Sheet'!A67</f>
        <v>Gnome</v>
      </c>
      <c r="B67" s="116" t="str">
        <f>'User Input Sheet'!B67</f>
        <v>Can disappear from sight for one full move.</v>
      </c>
      <c r="C67" s="115" t="str">
        <f>'User Input Sheet'!C67</f>
        <v>Gnomes can disappear from sight for one full move so they get one free evade per turn of anyone trying to move into melee contact with them but it gives them 2 DMs to do so.  Also mining/counter-mining in certain scenarios.</v>
      </c>
      <c r="D67" s="25"/>
      <c r="E67" s="25"/>
      <c r="F67" s="25"/>
      <c r="G67" s="25"/>
      <c r="H67" s="25"/>
      <c r="I67" s="25"/>
      <c r="J67" s="25"/>
      <c r="K67" s="25"/>
      <c r="L67" s="25"/>
    </row>
    <row r="68" spans="1:12" x14ac:dyDescent="0.25">
      <c r="A68" s="115" t="str">
        <f>'User Input Sheet'!A68</f>
        <v>Goblin</v>
      </c>
      <c r="B68" s="116" t="str">
        <f>'User Input Sheet'!B68</f>
        <v>See perfectly in dark but reveive a +1 in full daylight.</v>
      </c>
      <c r="C68" s="115" t="str">
        <f>'User Input Sheet'!C68</f>
        <v>Goblins and other underground dwellers see perfectly in dark but shoot and melee at a +1 in full daylight.</v>
      </c>
      <c r="D68" s="25"/>
      <c r="E68" s="25"/>
      <c r="F68" s="25"/>
      <c r="G68" s="25"/>
      <c r="H68" s="25"/>
      <c r="I68" s="25"/>
      <c r="J68" s="25"/>
      <c r="K68" s="25"/>
      <c r="L68" s="25"/>
    </row>
    <row r="69" spans="1:12" x14ac:dyDescent="0.25">
      <c r="A69" s="115" t="str">
        <f>'User Input Sheet'!A69</f>
        <v>Hobgoblin</v>
      </c>
      <c r="B69" s="116" t="str">
        <f>'User Input Sheet'!B69</f>
        <v>See perfectly in dark but reveive a +1 in full daylight.</v>
      </c>
      <c r="C69" s="115" t="str">
        <f>'User Input Sheet'!C69</f>
        <v>Hobgoblins and other underground dwellers see perfectly in dark but shoot and melee at a +1 in full daylight.</v>
      </c>
      <c r="D69" s="25"/>
      <c r="E69" s="25"/>
      <c r="F69" s="25"/>
      <c r="G69" s="25"/>
      <c r="H69" s="25"/>
      <c r="I69" s="25"/>
      <c r="J69" s="25"/>
      <c r="K69" s="25"/>
      <c r="L69" s="25"/>
    </row>
    <row r="70" spans="1:12" x14ac:dyDescent="0.25">
      <c r="A70" s="115" t="str">
        <f>'User Input Sheet'!A70</f>
        <v>Human</v>
      </c>
      <c r="B70" s="116" t="str">
        <f>'User Input Sheet'!B70</f>
        <v>See perfectly in daylight but only 12" max. at night.</v>
      </c>
      <c r="C70" s="115" t="str">
        <f>'User Input Sheet'!C70</f>
        <v>Humans and similar above ground dwellers see perfectly in the daylight but their vision is 12" maximum at night which limits ranged weapons.</v>
      </c>
      <c r="D70" s="25"/>
      <c r="E70" s="25"/>
      <c r="F70" s="25"/>
      <c r="G70" s="25"/>
      <c r="H70" s="25"/>
      <c r="I70" s="25"/>
      <c r="J70" s="25"/>
      <c r="K70" s="25"/>
      <c r="L70" s="25"/>
    </row>
    <row r="71" spans="1:12" x14ac:dyDescent="0.25">
      <c r="A71" s="115" t="str">
        <f>'User Input Sheet'!A71</f>
        <v>Human Savanna/Desert</v>
      </c>
      <c r="B71" s="116" t="str">
        <f>'User Input Sheet'!B71</f>
        <v>See perfectly in daylight but only 12" max. at night.   Move +2” in Hot environments/-2” in Cold.</v>
      </c>
      <c r="C71" s="115" t="str">
        <f>'User Input Sheet'!C71</f>
        <v>Human savanna and desert dwellers move +2” in hot environments, but -2” in cold.  See perfectly in the daylight but their vision is 12" maximum at night.</v>
      </c>
      <c r="D71" s="25"/>
      <c r="E71" s="25"/>
      <c r="F71" s="25"/>
      <c r="G71" s="25"/>
      <c r="H71" s="25"/>
      <c r="I71" s="25"/>
      <c r="J71" s="25"/>
      <c r="K71" s="25"/>
      <c r="L71" s="25"/>
    </row>
    <row r="72" spans="1:12" x14ac:dyDescent="0.25">
      <c r="A72" s="115" t="str">
        <f>'User Input Sheet'!A72</f>
        <v>Insectoid</v>
      </c>
      <c r="B72" s="116" t="str">
        <f>'User Input Sheet'!B72</f>
        <v>Receive a -1 in Melee/+1 on Ranged Attacks.  Move full in Rough if it is Rocky or Broken Ground, but -4” in Cold environments.</v>
      </c>
      <c r="C72" s="115" t="str">
        <f>'User Input Sheet'!C72</f>
        <v>Insectoids are excellent in close combat, so receive a -1 in melee, but a +1 with all ranged weapons.  Also, they move full in Rough if it is rocky or broken ground, but -4” in cold environments.</v>
      </c>
      <c r="D72" s="25"/>
      <c r="E72" s="25"/>
      <c r="F72" s="25"/>
      <c r="G72" s="25"/>
      <c r="H72" s="25"/>
      <c r="I72" s="25"/>
      <c r="J72" s="25"/>
      <c r="K72" s="25"/>
      <c r="L72" s="25"/>
    </row>
    <row r="73" spans="1:12" x14ac:dyDescent="0.25">
      <c r="A73" s="115" t="str">
        <f>'User Input Sheet'!A73</f>
        <v>Pig-Faced Orc</v>
      </c>
      <c r="B73" s="116" t="str">
        <f>'User Input Sheet'!B73</f>
        <v>Skin counts as natural armor, so cannot be unarmored.</v>
      </c>
      <c r="C73" s="115" t="str">
        <f>'User Input Sheet'!C73</f>
        <v>Pig-Faced Orcs’ skin counts as natural armor so they cannot ever be unarmored.</v>
      </c>
      <c r="D73" s="25"/>
      <c r="E73" s="25"/>
      <c r="F73" s="25"/>
      <c r="G73" s="25"/>
      <c r="H73" s="25"/>
      <c r="I73" s="25"/>
      <c r="J73" s="25"/>
      <c r="K73" s="25"/>
      <c r="L73" s="25"/>
    </row>
    <row r="74" spans="1:12" x14ac:dyDescent="0.25">
      <c r="A74" s="115" t="str">
        <f>'User Input Sheet'!A74</f>
        <v>Ratog</v>
      </c>
      <c r="B74" s="116" t="str">
        <f>'User Input Sheet'!B74</f>
        <v>Thick fur counts as natural armor, so cannot be unarmored.</v>
      </c>
      <c r="C74" s="115" t="str">
        <f>'User Input Sheet'!C74</f>
        <v>Ratogs’ thick fur counts as natural armor so they cannot ever be unarmored.</v>
      </c>
      <c r="D74" s="25"/>
      <c r="E74" s="25"/>
      <c r="F74" s="25"/>
      <c r="G74" s="25"/>
      <c r="H74" s="25"/>
      <c r="I74" s="25"/>
      <c r="J74" s="25"/>
      <c r="K74" s="25"/>
      <c r="L74" s="25"/>
    </row>
    <row r="75" spans="1:12" x14ac:dyDescent="0.25">
      <c r="A75" s="115" t="str">
        <f>'User Input Sheet'!A75</f>
        <v>Saurian</v>
      </c>
      <c r="B75" s="116" t="str">
        <f>'User Input Sheet'!B75</f>
        <v>Scales counts as natural armor, so cannot be unarmored.</v>
      </c>
      <c r="C75" s="115" t="str">
        <f>'User Input Sheet'!C75</f>
        <v>Saurians’ scales count as natural armor so they cannot ever be unarmored.</v>
      </c>
      <c r="D75" s="25"/>
      <c r="E75" s="25"/>
      <c r="F75" s="25"/>
      <c r="G75" s="25"/>
      <c r="H75" s="25"/>
      <c r="I75" s="25"/>
      <c r="J75" s="25"/>
      <c r="K75" s="25"/>
      <c r="L75" s="25"/>
    </row>
    <row r="76" spans="1:12" x14ac:dyDescent="0.25">
      <c r="A76" s="115" t="str">
        <f>'User Input Sheet'!A76</f>
        <v>Skeleton</v>
      </c>
      <c r="B76" s="116" t="str">
        <f>'User Input Sheet'!B76</f>
        <v>Do not rout. Cannot be above Untrained.</v>
      </c>
      <c r="C76" s="115" t="str">
        <f>'User Input Sheet'!C76</f>
        <v>Skeletons do not rout because of DMs.  They can never be rated above Untrained.</v>
      </c>
      <c r="D76" s="25"/>
      <c r="E76" s="25"/>
      <c r="F76" s="25"/>
      <c r="G76" s="25"/>
      <c r="H76" s="25"/>
      <c r="I76" s="25"/>
      <c r="J76" s="25"/>
      <c r="K76" s="25"/>
      <c r="L76" s="25"/>
    </row>
    <row r="77" spans="1:12" x14ac:dyDescent="0.25">
      <c r="A77" s="115" t="str">
        <f>'User Input Sheet'!A77</f>
        <v>Troll</v>
      </c>
      <c r="B77" s="116" t="str">
        <f>'User Input Sheet'!B77</f>
        <v>Skin regenerates; recover 2 DMs/turn. Receive +2 in full daylight.</v>
      </c>
      <c r="C77" s="115" t="str">
        <f>'User Input Sheet'!C77</f>
        <v>Trolls’ skin regenerates quickly so they recover 2 DMs per turn, but are always +2 in full daylight.</v>
      </c>
      <c r="D77" s="25"/>
      <c r="E77" s="25"/>
      <c r="F77" s="25"/>
      <c r="G77" s="25"/>
      <c r="H77" s="25"/>
      <c r="I77" s="25"/>
      <c r="J77" s="25"/>
      <c r="K77" s="25"/>
      <c r="L77" s="25"/>
    </row>
    <row r="78" spans="1:12" x14ac:dyDescent="0.25">
      <c r="A78" s="115" t="str">
        <f>'User Input Sheet'!A78</f>
        <v>Zombie</v>
      </c>
      <c r="B78" s="116" t="str">
        <f>'User Input Sheet'!B78</f>
        <v>Do not rout. Cannot be above Untrained.</v>
      </c>
      <c r="C78" s="115" t="str">
        <f>'User Input Sheet'!C78</f>
        <v>Zombies do not rout because of DMs.  They can never be rated above Untrained.</v>
      </c>
      <c r="D78" s="25"/>
      <c r="E78" s="25"/>
      <c r="F78" s="25"/>
      <c r="G78" s="25"/>
      <c r="H78" s="25"/>
      <c r="I78" s="25"/>
      <c r="J78" s="25"/>
      <c r="K78" s="25"/>
      <c r="L78" s="25"/>
    </row>
    <row r="79" spans="1:12" x14ac:dyDescent="0.25">
      <c r="B79"/>
      <c r="C79"/>
    </row>
    <row r="80" spans="1:12" x14ac:dyDescent="0.25">
      <c r="B80"/>
      <c r="C80"/>
    </row>
    <row r="81" spans="2:3" x14ac:dyDescent="0.25">
      <c r="B81"/>
      <c r="C81"/>
    </row>
    <row r="82" spans="2:3" x14ac:dyDescent="0.25">
      <c r="B82"/>
      <c r="C82"/>
    </row>
    <row r="83" spans="2:3" x14ac:dyDescent="0.25">
      <c r="B83"/>
      <c r="C83"/>
    </row>
    <row r="84" spans="2:3" x14ac:dyDescent="0.25">
      <c r="B84"/>
      <c r="C84"/>
    </row>
    <row r="85" spans="2:3" x14ac:dyDescent="0.25">
      <c r="B85"/>
      <c r="C85"/>
    </row>
    <row r="86" spans="2:3" x14ac:dyDescent="0.25">
      <c r="B86"/>
      <c r="C86"/>
    </row>
    <row r="87" spans="2:3" x14ac:dyDescent="0.25">
      <c r="B87"/>
      <c r="C87"/>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DC6BE-FFC5-4BDE-A7D2-2EC5477D2747}">
  <dimension ref="A1:J31"/>
  <sheetViews>
    <sheetView workbookViewId="0">
      <selection sqref="A1:J1"/>
    </sheetView>
  </sheetViews>
  <sheetFormatPr defaultRowHeight="15.75" x14ac:dyDescent="0.25"/>
  <cols>
    <col min="1" max="1" width="18.125" customWidth="1"/>
    <col min="2" max="4" width="12.125" customWidth="1"/>
    <col min="5" max="5" width="9.875" customWidth="1"/>
    <col min="6" max="10" width="11.875" customWidth="1"/>
  </cols>
  <sheetData>
    <row r="1" spans="1:10" ht="30" x14ac:dyDescent="0.4">
      <c r="A1" s="147" t="s">
        <v>55</v>
      </c>
      <c r="B1" s="153"/>
      <c r="C1" s="153"/>
      <c r="D1" s="153"/>
      <c r="E1" s="153"/>
      <c r="F1" s="153"/>
      <c r="G1" s="153"/>
      <c r="H1" s="153"/>
      <c r="I1" s="153"/>
      <c r="J1" s="153"/>
    </row>
    <row r="2" spans="1:10" x14ac:dyDescent="0.25">
      <c r="A2" s="124"/>
      <c r="B2" s="124"/>
      <c r="C2" s="124"/>
      <c r="D2" s="124"/>
      <c r="E2" s="124"/>
      <c r="F2" s="124"/>
      <c r="G2" s="124"/>
      <c r="H2" s="124"/>
      <c r="I2" s="124"/>
      <c r="J2" s="125" t="str">
        <f>'User Input Sheet'!A2</f>
        <v>Version 10/29/2024</v>
      </c>
    </row>
    <row r="3" spans="1:10" ht="18.75" x14ac:dyDescent="0.3">
      <c r="A3" s="114" t="s">
        <v>54</v>
      </c>
      <c r="B3" s="154" t="s">
        <v>82</v>
      </c>
      <c r="C3" s="153"/>
      <c r="D3" s="153"/>
      <c r="E3" s="83"/>
      <c r="F3" s="114" t="s">
        <v>56</v>
      </c>
      <c r="G3" s="154" t="s">
        <v>164</v>
      </c>
      <c r="H3" s="153"/>
      <c r="I3" s="153"/>
      <c r="J3" s="153"/>
    </row>
    <row r="4" spans="1:10" ht="18.75" x14ac:dyDescent="0.3">
      <c r="A4" s="82"/>
      <c r="B4" s="83"/>
      <c r="C4" s="83"/>
      <c r="D4" s="83"/>
      <c r="E4" s="83"/>
      <c r="F4" s="83"/>
      <c r="G4" s="83"/>
      <c r="H4" s="83"/>
      <c r="I4" s="83"/>
      <c r="J4" s="83"/>
    </row>
    <row r="5" spans="1:10" ht="37.5" x14ac:dyDescent="0.25">
      <c r="A5" s="108" t="s">
        <v>58</v>
      </c>
      <c r="B5" s="108" t="s">
        <v>72</v>
      </c>
      <c r="C5" s="108" t="s">
        <v>9</v>
      </c>
      <c r="D5" s="108" t="s">
        <v>30</v>
      </c>
      <c r="E5" s="108" t="s">
        <v>81</v>
      </c>
      <c r="F5" s="150" t="s">
        <v>135</v>
      </c>
      <c r="G5" s="151"/>
      <c r="H5" s="152"/>
      <c r="I5" s="150" t="s">
        <v>136</v>
      </c>
      <c r="J5" s="152"/>
    </row>
    <row r="6" spans="1:10" ht="37.5" customHeight="1" x14ac:dyDescent="0.25">
      <c r="A6" s="107" t="s">
        <v>140</v>
      </c>
      <c r="B6" s="107" t="s">
        <v>73</v>
      </c>
      <c r="C6" s="107" t="s">
        <v>68</v>
      </c>
      <c r="D6" s="107">
        <v>1</v>
      </c>
      <c r="E6" s="107" t="s">
        <v>0</v>
      </c>
      <c r="F6" s="144" t="s">
        <v>145</v>
      </c>
      <c r="G6" s="145"/>
      <c r="H6" s="146"/>
      <c r="I6" s="144" t="s">
        <v>145</v>
      </c>
      <c r="J6" s="146"/>
    </row>
    <row r="7" spans="1:10" ht="37.5" customHeight="1" x14ac:dyDescent="0.25">
      <c r="A7" s="107" t="s">
        <v>16</v>
      </c>
      <c r="B7" s="107" t="s">
        <v>74</v>
      </c>
      <c r="C7" s="107" t="s">
        <v>67</v>
      </c>
      <c r="D7" s="107">
        <v>3</v>
      </c>
      <c r="E7" s="107" t="s">
        <v>1</v>
      </c>
      <c r="F7" s="144" t="s">
        <v>113</v>
      </c>
      <c r="G7" s="145"/>
      <c r="H7" s="146"/>
      <c r="I7" s="144" t="s">
        <v>145</v>
      </c>
      <c r="J7" s="146"/>
    </row>
    <row r="8" spans="1:10" ht="37.5" customHeight="1" x14ac:dyDescent="0.25">
      <c r="A8" s="107" t="s">
        <v>17</v>
      </c>
      <c r="B8" s="107" t="s">
        <v>74</v>
      </c>
      <c r="C8" s="107" t="s">
        <v>71</v>
      </c>
      <c r="D8" s="107">
        <v>4</v>
      </c>
      <c r="E8" s="107" t="s">
        <v>8</v>
      </c>
      <c r="F8" s="144" t="s">
        <v>112</v>
      </c>
      <c r="G8" s="145"/>
      <c r="H8" s="146"/>
      <c r="I8" s="144" t="s">
        <v>137</v>
      </c>
      <c r="J8" s="146"/>
    </row>
    <row r="9" spans="1:10" ht="37.5" customHeight="1" x14ac:dyDescent="0.25">
      <c r="A9" s="107" t="s">
        <v>17</v>
      </c>
      <c r="B9" s="107" t="s">
        <v>74</v>
      </c>
      <c r="C9" s="107" t="s">
        <v>71</v>
      </c>
      <c r="D9" s="107">
        <v>5</v>
      </c>
      <c r="E9" s="107" t="s">
        <v>0</v>
      </c>
      <c r="F9" s="144" t="s">
        <v>112</v>
      </c>
      <c r="G9" s="145"/>
      <c r="H9" s="146"/>
      <c r="I9" s="144" t="s">
        <v>145</v>
      </c>
      <c r="J9" s="146"/>
    </row>
    <row r="10" spans="1:10" ht="37.5" customHeight="1" x14ac:dyDescent="0.25">
      <c r="A10" s="107" t="s">
        <v>17</v>
      </c>
      <c r="B10" s="107" t="s">
        <v>75</v>
      </c>
      <c r="C10" s="107" t="s">
        <v>71</v>
      </c>
      <c r="D10" s="107">
        <v>1</v>
      </c>
      <c r="E10" s="107" t="s">
        <v>8</v>
      </c>
      <c r="F10" s="144" t="s">
        <v>112</v>
      </c>
      <c r="G10" s="145"/>
      <c r="H10" s="146"/>
      <c r="I10" s="144" t="s">
        <v>131</v>
      </c>
      <c r="J10" s="146"/>
    </row>
    <row r="11" spans="1:10" ht="37.5" customHeight="1" x14ac:dyDescent="0.25">
      <c r="A11" s="107" t="s">
        <v>17</v>
      </c>
      <c r="B11" s="107" t="s">
        <v>75</v>
      </c>
      <c r="C11" s="107" t="s">
        <v>71</v>
      </c>
      <c r="D11" s="107">
        <v>1</v>
      </c>
      <c r="E11" s="107" t="s">
        <v>3</v>
      </c>
      <c r="F11" s="144" t="s">
        <v>112</v>
      </c>
      <c r="G11" s="145"/>
      <c r="H11" s="146"/>
      <c r="I11" s="144" t="s">
        <v>132</v>
      </c>
      <c r="J11" s="146"/>
    </row>
    <row r="12" spans="1:10" ht="37.5" customHeight="1" x14ac:dyDescent="0.25">
      <c r="A12" s="107" t="s">
        <v>145</v>
      </c>
      <c r="B12" s="107" t="s">
        <v>145</v>
      </c>
      <c r="C12" s="107" t="s">
        <v>145</v>
      </c>
      <c r="D12" s="107" t="s">
        <v>145</v>
      </c>
      <c r="E12" s="107" t="s">
        <v>145</v>
      </c>
      <c r="F12" s="144" t="s">
        <v>145</v>
      </c>
      <c r="G12" s="145"/>
      <c r="H12" s="146"/>
      <c r="I12" s="144" t="s">
        <v>145</v>
      </c>
      <c r="J12" s="146"/>
    </row>
    <row r="13" spans="1:10" ht="37.5" customHeight="1" x14ac:dyDescent="0.25">
      <c r="A13" s="107" t="s">
        <v>145</v>
      </c>
      <c r="B13" s="107" t="s">
        <v>145</v>
      </c>
      <c r="C13" s="107" t="s">
        <v>145</v>
      </c>
      <c r="D13" s="107" t="s">
        <v>145</v>
      </c>
      <c r="E13" s="107" t="s">
        <v>145</v>
      </c>
      <c r="F13" s="144" t="s">
        <v>145</v>
      </c>
      <c r="G13" s="145"/>
      <c r="H13" s="146"/>
      <c r="I13" s="144" t="s">
        <v>145</v>
      </c>
      <c r="J13" s="146"/>
    </row>
    <row r="14" spans="1:10" ht="37.5" customHeight="1" x14ac:dyDescent="0.25">
      <c r="A14" s="107" t="s">
        <v>145</v>
      </c>
      <c r="B14" s="107" t="s">
        <v>145</v>
      </c>
      <c r="C14" s="107" t="s">
        <v>145</v>
      </c>
      <c r="D14" s="107" t="s">
        <v>145</v>
      </c>
      <c r="E14" s="107" t="s">
        <v>145</v>
      </c>
      <c r="F14" s="144" t="s">
        <v>145</v>
      </c>
      <c r="G14" s="145"/>
      <c r="H14" s="146"/>
      <c r="I14" s="144" t="s">
        <v>145</v>
      </c>
      <c r="J14" s="146"/>
    </row>
    <row r="15" spans="1:10" ht="18.75" x14ac:dyDescent="0.25">
      <c r="A15" s="126"/>
      <c r="B15" s="127"/>
      <c r="C15" s="127"/>
      <c r="D15" s="84"/>
      <c r="E15" s="127"/>
      <c r="F15" s="127"/>
      <c r="G15" s="127"/>
      <c r="H15" s="127"/>
      <c r="I15" s="127"/>
      <c r="J15" s="84"/>
    </row>
    <row r="16" spans="1:10" s="83" customFormat="1" ht="18.75" x14ac:dyDescent="0.3">
      <c r="A16" s="88" t="s">
        <v>138</v>
      </c>
      <c r="I16" s="114" t="s">
        <v>130</v>
      </c>
      <c r="J16" s="137">
        <v>999</v>
      </c>
    </row>
    <row r="17" spans="1:10" s="83" customFormat="1" ht="37.5" customHeight="1" x14ac:dyDescent="0.3">
      <c r="A17" s="86"/>
      <c r="B17" s="86"/>
      <c r="C17" s="86"/>
      <c r="D17" s="86"/>
      <c r="E17" s="86"/>
      <c r="F17" s="86"/>
      <c r="G17" s="86"/>
      <c r="H17" s="86"/>
      <c r="I17" s="86"/>
      <c r="J17" s="86"/>
    </row>
    <row r="18" spans="1:10" s="83" customFormat="1" ht="37.5" customHeight="1" x14ac:dyDescent="0.3">
      <c r="A18" s="87"/>
      <c r="B18" s="87"/>
      <c r="C18" s="87"/>
      <c r="D18" s="87"/>
      <c r="E18" s="87"/>
      <c r="F18" s="87"/>
      <c r="G18" s="87"/>
      <c r="H18" s="87"/>
      <c r="I18" s="87"/>
      <c r="J18" s="87"/>
    </row>
    <row r="19" spans="1:10" ht="18.75" x14ac:dyDescent="0.3">
      <c r="A19" s="83"/>
      <c r="B19" s="83"/>
      <c r="C19" s="83"/>
      <c r="D19" s="83"/>
      <c r="E19" s="83"/>
      <c r="F19" s="83"/>
      <c r="G19" s="83"/>
      <c r="H19" s="83"/>
      <c r="I19" s="83"/>
      <c r="J19" s="83"/>
    </row>
    <row r="20" spans="1:10" ht="18.75" x14ac:dyDescent="0.3">
      <c r="A20" s="83"/>
      <c r="B20" s="83"/>
      <c r="C20" s="83"/>
      <c r="D20" s="83"/>
      <c r="E20" s="83"/>
      <c r="F20" s="83"/>
      <c r="G20" s="83"/>
      <c r="H20" s="83"/>
      <c r="I20" s="83"/>
      <c r="J20" s="83"/>
    </row>
    <row r="21" spans="1:10" ht="18.75" x14ac:dyDescent="0.3">
      <c r="A21" s="83"/>
      <c r="B21" s="83"/>
      <c r="C21" s="83"/>
      <c r="D21" s="83"/>
      <c r="E21" s="83"/>
      <c r="F21" s="83"/>
      <c r="G21" s="83"/>
      <c r="H21" s="83"/>
      <c r="I21" s="83"/>
      <c r="J21" s="83"/>
    </row>
    <row r="22" spans="1:10" ht="18.75" x14ac:dyDescent="0.3">
      <c r="A22" s="83"/>
      <c r="B22" s="83"/>
      <c r="C22" s="83"/>
      <c r="D22" s="83"/>
      <c r="E22" s="83"/>
      <c r="F22" s="83"/>
      <c r="G22" s="83"/>
      <c r="H22" s="83"/>
      <c r="I22" s="83"/>
      <c r="J22" s="83"/>
    </row>
    <row r="23" spans="1:10" ht="18.75" x14ac:dyDescent="0.3">
      <c r="A23" s="83"/>
      <c r="B23" s="83"/>
      <c r="C23" s="83"/>
      <c r="D23" s="83"/>
      <c r="E23" s="83"/>
      <c r="F23" s="83"/>
      <c r="G23" s="83"/>
      <c r="H23" s="83"/>
      <c r="I23" s="83"/>
      <c r="J23" s="83"/>
    </row>
    <row r="24" spans="1:10" ht="18.75" x14ac:dyDescent="0.3">
      <c r="A24" s="83"/>
      <c r="B24" s="83"/>
      <c r="C24" s="83"/>
      <c r="D24" s="83"/>
      <c r="E24" s="83"/>
      <c r="F24" s="83"/>
      <c r="G24" s="83"/>
      <c r="H24" s="83"/>
      <c r="I24" s="83"/>
      <c r="J24" s="83"/>
    </row>
    <row r="25" spans="1:10" ht="18.75" x14ac:dyDescent="0.3">
      <c r="A25" s="83"/>
      <c r="B25" s="83"/>
      <c r="C25" s="83"/>
      <c r="D25" s="83"/>
      <c r="E25" s="83"/>
      <c r="F25" s="83"/>
      <c r="G25" s="83"/>
      <c r="H25" s="83"/>
      <c r="I25" s="83"/>
      <c r="J25" s="83"/>
    </row>
    <row r="26" spans="1:10" ht="18.75" x14ac:dyDescent="0.3">
      <c r="A26" s="83"/>
      <c r="B26" s="83"/>
      <c r="C26" s="83"/>
      <c r="D26" s="83"/>
      <c r="E26" s="83"/>
      <c r="F26" s="83"/>
      <c r="G26" s="83"/>
      <c r="H26" s="83"/>
      <c r="I26" s="83"/>
      <c r="J26" s="83"/>
    </row>
    <row r="27" spans="1:10" ht="18.75" x14ac:dyDescent="0.3">
      <c r="A27" s="83"/>
      <c r="B27" s="83"/>
      <c r="C27" s="83"/>
      <c r="D27" s="83"/>
      <c r="E27" s="83"/>
      <c r="F27" s="83"/>
      <c r="G27" s="83"/>
      <c r="H27" s="83"/>
      <c r="I27" s="83"/>
      <c r="J27" s="83"/>
    </row>
    <row r="28" spans="1:10" ht="18.75" x14ac:dyDescent="0.3">
      <c r="A28" s="83"/>
      <c r="B28" s="83"/>
      <c r="C28" s="83"/>
      <c r="D28" s="83"/>
      <c r="E28" s="83"/>
      <c r="F28" s="83"/>
      <c r="G28" s="83"/>
      <c r="H28" s="83"/>
      <c r="I28" s="83"/>
      <c r="J28" s="83"/>
    </row>
    <row r="29" spans="1:10" ht="18.75" x14ac:dyDescent="0.3">
      <c r="A29" s="83"/>
      <c r="B29" s="83"/>
      <c r="C29" s="83"/>
      <c r="D29" s="83"/>
      <c r="E29" s="83"/>
      <c r="F29" s="83"/>
      <c r="G29" s="83"/>
      <c r="H29" s="83"/>
      <c r="I29" s="83"/>
      <c r="J29" s="83"/>
    </row>
    <row r="30" spans="1:10" ht="18.75" x14ac:dyDescent="0.3">
      <c r="A30" s="83"/>
      <c r="B30" s="83"/>
      <c r="C30" s="83"/>
      <c r="D30" s="83"/>
      <c r="E30" s="83"/>
      <c r="F30" s="83"/>
      <c r="G30" s="83"/>
      <c r="H30" s="83"/>
      <c r="I30" s="83"/>
      <c r="J30" s="83"/>
    </row>
    <row r="31" spans="1:10" ht="18.75" x14ac:dyDescent="0.3">
      <c r="A31" s="83"/>
      <c r="B31" s="83"/>
      <c r="C31" s="83"/>
      <c r="D31" s="83"/>
      <c r="E31" s="83"/>
      <c r="F31" s="83"/>
      <c r="G31" s="83"/>
      <c r="H31" s="83"/>
      <c r="I31" s="83"/>
      <c r="J31" s="83"/>
    </row>
  </sheetData>
  <mergeCells count="23">
    <mergeCell ref="F6:H6"/>
    <mergeCell ref="I6:J6"/>
    <mergeCell ref="A1:J1"/>
    <mergeCell ref="B3:D3"/>
    <mergeCell ref="G3:J3"/>
    <mergeCell ref="F5:H5"/>
    <mergeCell ref="I5:J5"/>
    <mergeCell ref="F7:H7"/>
    <mergeCell ref="I7:J7"/>
    <mergeCell ref="F8:H8"/>
    <mergeCell ref="I8:J8"/>
    <mergeCell ref="F9:H9"/>
    <mergeCell ref="I9:J9"/>
    <mergeCell ref="F13:H13"/>
    <mergeCell ref="I13:J13"/>
    <mergeCell ref="F14:H14"/>
    <mergeCell ref="I14:J14"/>
    <mergeCell ref="F10:H10"/>
    <mergeCell ref="I10:J10"/>
    <mergeCell ref="F11:H11"/>
    <mergeCell ref="I11:J11"/>
    <mergeCell ref="F12:H12"/>
    <mergeCell ref="I12:J12"/>
  </mergeCells>
  <pageMargins left="0.25" right="0.25" top="0.25" bottom="0.25" header="0.3" footer="0.3"/>
  <pageSetup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47DCD-25AB-4484-9B7C-FCEDF0CEA58A}">
  <dimension ref="A1:J31"/>
  <sheetViews>
    <sheetView zoomScaleNormal="100" workbookViewId="0">
      <selection sqref="A1:J1"/>
    </sheetView>
  </sheetViews>
  <sheetFormatPr defaultRowHeight="15.75" x14ac:dyDescent="0.25"/>
  <cols>
    <col min="1" max="1" width="18.125" customWidth="1"/>
    <col min="2" max="4" width="12.125" customWidth="1"/>
    <col min="5" max="5" width="9.875" customWidth="1"/>
    <col min="6" max="10" width="11.875" customWidth="1"/>
  </cols>
  <sheetData>
    <row r="1" spans="1:10" ht="30" x14ac:dyDescent="0.4">
      <c r="A1" s="147" t="s">
        <v>55</v>
      </c>
      <c r="B1" s="153"/>
      <c r="C1" s="153"/>
      <c r="D1" s="153"/>
      <c r="E1" s="153"/>
      <c r="F1" s="153"/>
      <c r="G1" s="153"/>
      <c r="H1" s="153"/>
      <c r="I1" s="153"/>
      <c r="J1" s="153"/>
    </row>
    <row r="2" spans="1:10" x14ac:dyDescent="0.25">
      <c r="A2" s="124"/>
      <c r="B2" s="124"/>
      <c r="C2" s="124"/>
      <c r="D2" s="124"/>
      <c r="E2" s="124"/>
      <c r="F2" s="124"/>
      <c r="G2" s="124"/>
      <c r="H2" s="124"/>
      <c r="I2" s="124"/>
      <c r="J2" s="125" t="str">
        <f>'User Input Sheet'!A2</f>
        <v>Version 10/29/2024</v>
      </c>
    </row>
    <row r="3" spans="1:10" ht="18.75" x14ac:dyDescent="0.3">
      <c r="A3" s="114" t="s">
        <v>54</v>
      </c>
      <c r="B3" s="154" t="s">
        <v>143</v>
      </c>
      <c r="C3" s="153"/>
      <c r="D3" s="153"/>
      <c r="E3" s="83"/>
      <c r="F3" s="114" t="s">
        <v>56</v>
      </c>
      <c r="G3" s="154" t="s">
        <v>164</v>
      </c>
      <c r="H3" s="153"/>
      <c r="I3" s="153"/>
      <c r="J3" s="153"/>
    </row>
    <row r="4" spans="1:10" ht="18.75" x14ac:dyDescent="0.3">
      <c r="A4" s="82"/>
      <c r="B4" s="83"/>
      <c r="C4" s="83"/>
      <c r="D4" s="83"/>
      <c r="E4" s="83"/>
      <c r="F4" s="83"/>
      <c r="G4" s="83"/>
      <c r="H4" s="83"/>
      <c r="I4" s="83"/>
      <c r="J4" s="83"/>
    </row>
    <row r="5" spans="1:10" ht="37.5" x14ac:dyDescent="0.25">
      <c r="A5" s="108" t="s">
        <v>58</v>
      </c>
      <c r="B5" s="108" t="s">
        <v>72</v>
      </c>
      <c r="C5" s="108" t="s">
        <v>9</v>
      </c>
      <c r="D5" s="108" t="s">
        <v>30</v>
      </c>
      <c r="E5" s="108" t="s">
        <v>81</v>
      </c>
      <c r="F5" s="150" t="s">
        <v>135</v>
      </c>
      <c r="G5" s="151"/>
      <c r="H5" s="152"/>
      <c r="I5" s="150" t="s">
        <v>136</v>
      </c>
      <c r="J5" s="152"/>
    </row>
    <row r="6" spans="1:10" ht="37.5" customHeight="1" x14ac:dyDescent="0.25">
      <c r="A6" s="107" t="s">
        <v>144</v>
      </c>
      <c r="B6" s="107" t="s">
        <v>73</v>
      </c>
      <c r="C6" s="107" t="s">
        <v>67</v>
      </c>
      <c r="D6" s="107">
        <v>2</v>
      </c>
      <c r="E6" s="107" t="s">
        <v>8</v>
      </c>
      <c r="F6" s="144" t="s">
        <v>145</v>
      </c>
      <c r="G6" s="145"/>
      <c r="H6" s="146"/>
      <c r="I6" s="144" t="s">
        <v>146</v>
      </c>
      <c r="J6" s="146"/>
    </row>
    <row r="7" spans="1:10" ht="37.5" customHeight="1" x14ac:dyDescent="0.25">
      <c r="A7" s="107" t="s">
        <v>17</v>
      </c>
      <c r="B7" s="107" t="s">
        <v>75</v>
      </c>
      <c r="C7" s="107" t="s">
        <v>71</v>
      </c>
      <c r="D7" s="107">
        <v>3</v>
      </c>
      <c r="E7" s="107" t="s">
        <v>3</v>
      </c>
      <c r="F7" s="144" t="s">
        <v>112</v>
      </c>
      <c r="G7" s="145"/>
      <c r="H7" s="146"/>
      <c r="I7" s="144" t="s">
        <v>147</v>
      </c>
      <c r="J7" s="146"/>
    </row>
    <row r="8" spans="1:10" ht="37.5" customHeight="1" x14ac:dyDescent="0.25">
      <c r="A8" s="107" t="s">
        <v>17</v>
      </c>
      <c r="B8" s="107" t="s">
        <v>75</v>
      </c>
      <c r="C8" s="107" t="s">
        <v>71</v>
      </c>
      <c r="D8" s="107">
        <v>2</v>
      </c>
      <c r="E8" s="107" t="s">
        <v>3</v>
      </c>
      <c r="F8" s="144" t="s">
        <v>112</v>
      </c>
      <c r="G8" s="145"/>
      <c r="H8" s="146"/>
      <c r="I8" s="144" t="s">
        <v>148</v>
      </c>
      <c r="J8" s="146"/>
    </row>
    <row r="9" spans="1:10" ht="37.5" customHeight="1" x14ac:dyDescent="0.25">
      <c r="A9" s="107" t="s">
        <v>17</v>
      </c>
      <c r="B9" s="107" t="s">
        <v>75</v>
      </c>
      <c r="C9" s="107" t="s">
        <v>71</v>
      </c>
      <c r="D9" s="107">
        <v>2</v>
      </c>
      <c r="E9" s="107" t="s">
        <v>3</v>
      </c>
      <c r="F9" s="144" t="s">
        <v>112</v>
      </c>
      <c r="G9" s="145"/>
      <c r="H9" s="146"/>
      <c r="I9" s="144" t="s">
        <v>149</v>
      </c>
      <c r="J9" s="146"/>
    </row>
    <row r="10" spans="1:10" ht="37.5" customHeight="1" x14ac:dyDescent="0.25">
      <c r="A10" s="107" t="s">
        <v>144</v>
      </c>
      <c r="B10" s="107" t="s">
        <v>75</v>
      </c>
      <c r="C10" s="107" t="s">
        <v>71</v>
      </c>
      <c r="D10" s="107">
        <v>7</v>
      </c>
      <c r="E10" s="107" t="s">
        <v>3</v>
      </c>
      <c r="F10" s="144" t="s">
        <v>145</v>
      </c>
      <c r="G10" s="145"/>
      <c r="H10" s="146"/>
      <c r="I10" s="144" t="s">
        <v>150</v>
      </c>
      <c r="J10" s="146"/>
    </row>
    <row r="11" spans="1:10" ht="37.5" customHeight="1" x14ac:dyDescent="0.25">
      <c r="A11" s="107" t="s">
        <v>17</v>
      </c>
      <c r="B11" s="107" t="s">
        <v>76</v>
      </c>
      <c r="C11" s="107" t="s">
        <v>71</v>
      </c>
      <c r="D11" s="107">
        <v>3</v>
      </c>
      <c r="E11" s="107" t="s">
        <v>6</v>
      </c>
      <c r="F11" s="144" t="s">
        <v>112</v>
      </c>
      <c r="G11" s="145"/>
      <c r="H11" s="146"/>
      <c r="I11" s="144" t="s">
        <v>151</v>
      </c>
      <c r="J11" s="146"/>
    </row>
    <row r="12" spans="1:10" ht="37.5" customHeight="1" x14ac:dyDescent="0.25">
      <c r="A12" s="107" t="s">
        <v>103</v>
      </c>
      <c r="B12" s="107" t="s">
        <v>75</v>
      </c>
      <c r="C12" s="107" t="s">
        <v>68</v>
      </c>
      <c r="D12" s="107">
        <v>1</v>
      </c>
      <c r="E12" s="107" t="s">
        <v>3</v>
      </c>
      <c r="F12" s="144" t="s">
        <v>116</v>
      </c>
      <c r="G12" s="145"/>
      <c r="H12" s="146"/>
      <c r="I12" s="144" t="s">
        <v>152</v>
      </c>
      <c r="J12" s="146"/>
    </row>
    <row r="13" spans="1:10" ht="37.5" customHeight="1" x14ac:dyDescent="0.25">
      <c r="A13" s="107" t="s">
        <v>153</v>
      </c>
      <c r="B13" s="107" t="s">
        <v>75</v>
      </c>
      <c r="C13" s="107" t="s">
        <v>66</v>
      </c>
      <c r="D13" s="107">
        <v>2</v>
      </c>
      <c r="E13" s="107" t="s">
        <v>7</v>
      </c>
      <c r="F13" s="144" t="s">
        <v>145</v>
      </c>
      <c r="G13" s="145"/>
      <c r="H13" s="146"/>
      <c r="I13" s="144" t="s">
        <v>154</v>
      </c>
      <c r="J13" s="146"/>
    </row>
    <row r="14" spans="1:10" ht="37.5" customHeight="1" x14ac:dyDescent="0.25">
      <c r="A14" s="107" t="s">
        <v>145</v>
      </c>
      <c r="B14" s="107" t="s">
        <v>145</v>
      </c>
      <c r="C14" s="107" t="s">
        <v>145</v>
      </c>
      <c r="D14" s="107" t="s">
        <v>145</v>
      </c>
      <c r="E14" s="107" t="s">
        <v>145</v>
      </c>
      <c r="F14" s="144" t="s">
        <v>145</v>
      </c>
      <c r="G14" s="145"/>
      <c r="H14" s="146"/>
      <c r="I14" s="144" t="s">
        <v>145</v>
      </c>
      <c r="J14" s="146"/>
    </row>
    <row r="15" spans="1:10" ht="18.75" x14ac:dyDescent="0.25">
      <c r="A15" s="126"/>
      <c r="B15" s="127"/>
      <c r="C15" s="127"/>
      <c r="D15" s="84"/>
      <c r="E15" s="127"/>
      <c r="F15" s="127"/>
      <c r="G15" s="127"/>
      <c r="H15" s="127"/>
      <c r="I15" s="127"/>
      <c r="J15" s="84"/>
    </row>
    <row r="16" spans="1:10" s="83" customFormat="1" ht="18.75" x14ac:dyDescent="0.3">
      <c r="A16" s="88" t="s">
        <v>138</v>
      </c>
      <c r="I16" s="114" t="s">
        <v>130</v>
      </c>
      <c r="J16" s="137">
        <v>738</v>
      </c>
    </row>
    <row r="17" spans="1:10" s="83" customFormat="1" ht="37.5" customHeight="1" x14ac:dyDescent="0.3">
      <c r="A17" s="86"/>
      <c r="B17" s="86"/>
      <c r="C17" s="86"/>
      <c r="D17" s="86"/>
      <c r="E17" s="86"/>
      <c r="F17" s="86"/>
      <c r="G17" s="86"/>
      <c r="H17" s="86"/>
      <c r="I17" s="86"/>
      <c r="J17" s="86"/>
    </row>
    <row r="18" spans="1:10" s="83" customFormat="1" ht="37.5" customHeight="1" x14ac:dyDescent="0.3">
      <c r="A18" s="87"/>
      <c r="B18" s="87"/>
      <c r="C18" s="87"/>
      <c r="D18" s="87"/>
      <c r="E18" s="87"/>
      <c r="F18" s="87"/>
      <c r="G18" s="87"/>
      <c r="H18" s="87"/>
      <c r="I18" s="87"/>
      <c r="J18" s="87"/>
    </row>
    <row r="19" spans="1:10" ht="18.75" x14ac:dyDescent="0.3">
      <c r="A19" s="83"/>
      <c r="B19" s="83"/>
      <c r="C19" s="83"/>
      <c r="D19" s="83"/>
      <c r="E19" s="83"/>
      <c r="F19" s="83"/>
      <c r="G19" s="83"/>
      <c r="H19" s="83"/>
      <c r="I19" s="83"/>
      <c r="J19" s="83"/>
    </row>
    <row r="20" spans="1:10" ht="18.75" x14ac:dyDescent="0.3">
      <c r="A20" s="83"/>
      <c r="B20" s="83"/>
      <c r="C20" s="83"/>
      <c r="D20" s="83"/>
      <c r="E20" s="83"/>
      <c r="F20" s="83"/>
      <c r="G20" s="83"/>
      <c r="H20" s="83"/>
      <c r="I20" s="83"/>
      <c r="J20" s="83"/>
    </row>
    <row r="21" spans="1:10" ht="18.75" x14ac:dyDescent="0.3">
      <c r="A21" s="83"/>
      <c r="B21" s="83"/>
      <c r="C21" s="83"/>
      <c r="D21" s="83"/>
      <c r="E21" s="83"/>
      <c r="F21" s="83"/>
      <c r="G21" s="83"/>
      <c r="H21" s="83"/>
      <c r="I21" s="83"/>
      <c r="J21" s="83"/>
    </row>
    <row r="22" spans="1:10" ht="18.75" x14ac:dyDescent="0.3">
      <c r="A22" s="83"/>
      <c r="B22" s="83"/>
      <c r="C22" s="83"/>
      <c r="D22" s="83"/>
      <c r="E22" s="83"/>
      <c r="F22" s="83"/>
      <c r="G22" s="83"/>
      <c r="H22" s="83"/>
      <c r="I22" s="83"/>
      <c r="J22" s="83"/>
    </row>
    <row r="23" spans="1:10" ht="18.75" x14ac:dyDescent="0.3">
      <c r="A23" s="83"/>
      <c r="B23" s="83"/>
      <c r="C23" s="83"/>
      <c r="D23" s="83"/>
      <c r="E23" s="83"/>
      <c r="F23" s="83"/>
      <c r="G23" s="83"/>
      <c r="H23" s="83"/>
      <c r="I23" s="83"/>
      <c r="J23" s="83"/>
    </row>
    <row r="24" spans="1:10" ht="18.75" x14ac:dyDescent="0.3">
      <c r="A24" s="83"/>
      <c r="B24" s="83"/>
      <c r="C24" s="83"/>
      <c r="D24" s="83"/>
      <c r="E24" s="83"/>
      <c r="F24" s="83"/>
      <c r="G24" s="83"/>
      <c r="H24" s="83"/>
      <c r="I24" s="83"/>
      <c r="J24" s="83"/>
    </row>
    <row r="25" spans="1:10" ht="18.75" x14ac:dyDescent="0.3">
      <c r="A25" s="83"/>
      <c r="B25" s="83"/>
      <c r="C25" s="83"/>
      <c r="D25" s="83"/>
      <c r="E25" s="83"/>
      <c r="F25" s="83"/>
      <c r="G25" s="83"/>
      <c r="H25" s="83"/>
      <c r="I25" s="83"/>
      <c r="J25" s="83"/>
    </row>
    <row r="26" spans="1:10" ht="18.75" x14ac:dyDescent="0.3">
      <c r="A26" s="83"/>
      <c r="B26" s="83"/>
      <c r="C26" s="83"/>
      <c r="D26" s="83"/>
      <c r="E26" s="83"/>
      <c r="F26" s="83"/>
      <c r="G26" s="83"/>
      <c r="H26" s="83"/>
      <c r="I26" s="83"/>
      <c r="J26" s="83"/>
    </row>
    <row r="27" spans="1:10" ht="18.75" x14ac:dyDescent="0.3">
      <c r="A27" s="83"/>
      <c r="B27" s="83"/>
      <c r="C27" s="83"/>
      <c r="D27" s="83"/>
      <c r="E27" s="83"/>
      <c r="F27" s="83"/>
      <c r="G27" s="83"/>
      <c r="H27" s="83"/>
      <c r="I27" s="83"/>
      <c r="J27" s="83"/>
    </row>
    <row r="28" spans="1:10" ht="18.75" x14ac:dyDescent="0.3">
      <c r="A28" s="83"/>
      <c r="B28" s="83"/>
      <c r="C28" s="83"/>
      <c r="D28" s="83"/>
      <c r="E28" s="83"/>
      <c r="F28" s="83"/>
      <c r="G28" s="83"/>
      <c r="H28" s="83"/>
      <c r="I28" s="83"/>
      <c r="J28" s="83"/>
    </row>
    <row r="29" spans="1:10" ht="18.75" x14ac:dyDescent="0.3">
      <c r="A29" s="83"/>
      <c r="B29" s="83"/>
      <c r="C29" s="83"/>
      <c r="D29" s="83"/>
      <c r="E29" s="83"/>
      <c r="F29" s="83"/>
      <c r="G29" s="83"/>
      <c r="H29" s="83"/>
      <c r="I29" s="83"/>
      <c r="J29" s="83"/>
    </row>
    <row r="30" spans="1:10" ht="18.75" x14ac:dyDescent="0.3">
      <c r="A30" s="83"/>
      <c r="B30" s="83"/>
      <c r="C30" s="83"/>
      <c r="D30" s="83"/>
      <c r="E30" s="83"/>
      <c r="F30" s="83"/>
      <c r="G30" s="83"/>
      <c r="H30" s="83"/>
      <c r="I30" s="83"/>
      <c r="J30" s="83"/>
    </row>
    <row r="31" spans="1:10" ht="18.75" x14ac:dyDescent="0.3">
      <c r="A31" s="83"/>
      <c r="B31" s="83"/>
      <c r="C31" s="83"/>
      <c r="D31" s="83"/>
      <c r="E31" s="83"/>
      <c r="F31" s="83"/>
      <c r="G31" s="83"/>
      <c r="H31" s="83"/>
      <c r="I31" s="83"/>
      <c r="J31" s="83"/>
    </row>
  </sheetData>
  <mergeCells count="23">
    <mergeCell ref="F6:H6"/>
    <mergeCell ref="I6:J6"/>
    <mergeCell ref="A1:J1"/>
    <mergeCell ref="B3:D3"/>
    <mergeCell ref="G3:J3"/>
    <mergeCell ref="F5:H5"/>
    <mergeCell ref="I5:J5"/>
    <mergeCell ref="F7:H7"/>
    <mergeCell ref="I7:J7"/>
    <mergeCell ref="F8:H8"/>
    <mergeCell ref="I8:J8"/>
    <mergeCell ref="F9:H9"/>
    <mergeCell ref="I9:J9"/>
    <mergeCell ref="F13:H13"/>
    <mergeCell ref="I13:J13"/>
    <mergeCell ref="F14:H14"/>
    <mergeCell ref="I14:J14"/>
    <mergeCell ref="F10:H10"/>
    <mergeCell ref="I10:J10"/>
    <mergeCell ref="F11:H11"/>
    <mergeCell ref="I11:J11"/>
    <mergeCell ref="F12:H12"/>
    <mergeCell ref="I12:J12"/>
  </mergeCells>
  <pageMargins left="0.25" right="0.25" top="0.25" bottom="0.25" header="0.3" footer="0.3"/>
  <pageSetup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B226E-079E-43D0-BA4C-F219FDD1906F}">
  <dimension ref="A1:J31"/>
  <sheetViews>
    <sheetView workbookViewId="0">
      <selection sqref="A1:J1"/>
    </sheetView>
  </sheetViews>
  <sheetFormatPr defaultRowHeight="15.75" x14ac:dyDescent="0.25"/>
  <cols>
    <col min="1" max="1" width="18.125" customWidth="1"/>
    <col min="2" max="4" width="12.125" customWidth="1"/>
    <col min="5" max="5" width="9.875" customWidth="1"/>
    <col min="6" max="10" width="11.875" customWidth="1"/>
  </cols>
  <sheetData>
    <row r="1" spans="1:10" ht="30" x14ac:dyDescent="0.4">
      <c r="A1" s="147" t="s">
        <v>55</v>
      </c>
      <c r="B1" s="153"/>
      <c r="C1" s="153"/>
      <c r="D1" s="153"/>
      <c r="E1" s="153"/>
      <c r="F1" s="153"/>
      <c r="G1" s="153"/>
      <c r="H1" s="153"/>
      <c r="I1" s="153"/>
      <c r="J1" s="153"/>
    </row>
    <row r="2" spans="1:10" x14ac:dyDescent="0.25">
      <c r="A2" s="124"/>
      <c r="B2" s="124"/>
      <c r="C2" s="124"/>
      <c r="D2" s="124"/>
      <c r="E2" s="124"/>
      <c r="F2" s="124"/>
      <c r="G2" s="124"/>
      <c r="H2" s="124"/>
      <c r="I2" s="124"/>
      <c r="J2" s="125" t="str">
        <f>'User Input Sheet'!A2</f>
        <v>Version 10/29/2024</v>
      </c>
    </row>
    <row r="3" spans="1:10" ht="18.75" x14ac:dyDescent="0.3">
      <c r="A3" s="114" t="s">
        <v>54</v>
      </c>
      <c r="B3" s="154" t="s">
        <v>155</v>
      </c>
      <c r="C3" s="153"/>
      <c r="D3" s="153"/>
      <c r="E3" s="83"/>
      <c r="F3" s="114" t="s">
        <v>56</v>
      </c>
      <c r="G3" s="154" t="s">
        <v>164</v>
      </c>
      <c r="H3" s="153"/>
      <c r="I3" s="153"/>
      <c r="J3" s="153"/>
    </row>
    <row r="4" spans="1:10" ht="18.75" x14ac:dyDescent="0.3">
      <c r="A4" s="82"/>
      <c r="B4" s="83"/>
      <c r="C4" s="83"/>
      <c r="D4" s="83"/>
      <c r="E4" s="83"/>
      <c r="F4" s="83"/>
      <c r="G4" s="83"/>
      <c r="H4" s="83"/>
      <c r="I4" s="83"/>
      <c r="J4" s="83"/>
    </row>
    <row r="5" spans="1:10" ht="37.5" customHeight="1" x14ac:dyDescent="0.25">
      <c r="A5" s="108" t="s">
        <v>58</v>
      </c>
      <c r="B5" s="108" t="s">
        <v>72</v>
      </c>
      <c r="C5" s="108" t="s">
        <v>9</v>
      </c>
      <c r="D5" s="108" t="s">
        <v>30</v>
      </c>
      <c r="E5" s="108" t="s">
        <v>81</v>
      </c>
      <c r="F5" s="150" t="s">
        <v>135</v>
      </c>
      <c r="G5" s="151"/>
      <c r="H5" s="152"/>
      <c r="I5" s="150" t="s">
        <v>136</v>
      </c>
      <c r="J5" s="152"/>
    </row>
    <row r="6" spans="1:10" ht="38.25" customHeight="1" x14ac:dyDescent="0.25">
      <c r="A6" s="107" t="s">
        <v>16</v>
      </c>
      <c r="B6" s="107" t="s">
        <v>73</v>
      </c>
      <c r="C6" s="107" t="s">
        <v>71</v>
      </c>
      <c r="D6" s="107">
        <v>1</v>
      </c>
      <c r="E6" s="107" t="s">
        <v>2</v>
      </c>
      <c r="F6" s="144" t="s">
        <v>113</v>
      </c>
      <c r="G6" s="145"/>
      <c r="H6" s="146"/>
      <c r="I6" s="144" t="s">
        <v>156</v>
      </c>
      <c r="J6" s="146"/>
    </row>
    <row r="7" spans="1:10" ht="37.5" customHeight="1" x14ac:dyDescent="0.25">
      <c r="A7" s="107" t="s">
        <v>16</v>
      </c>
      <c r="B7" s="107" t="s">
        <v>74</v>
      </c>
      <c r="C7" s="107" t="s">
        <v>68</v>
      </c>
      <c r="D7" s="107">
        <v>2</v>
      </c>
      <c r="E7" s="107" t="s">
        <v>1</v>
      </c>
      <c r="F7" s="144" t="s">
        <v>113</v>
      </c>
      <c r="G7" s="145"/>
      <c r="H7" s="146"/>
      <c r="I7" s="144" t="s">
        <v>157</v>
      </c>
      <c r="J7" s="146"/>
    </row>
    <row r="8" spans="1:10" ht="37.5" customHeight="1" x14ac:dyDescent="0.25">
      <c r="A8" s="107" t="s">
        <v>16</v>
      </c>
      <c r="B8" s="107" t="s">
        <v>75</v>
      </c>
      <c r="C8" s="107" t="s">
        <v>67</v>
      </c>
      <c r="D8" s="107">
        <v>8</v>
      </c>
      <c r="E8" s="107" t="s">
        <v>7</v>
      </c>
      <c r="F8" s="144" t="s">
        <v>113</v>
      </c>
      <c r="G8" s="145"/>
      <c r="H8" s="146"/>
      <c r="I8" s="144" t="s">
        <v>158</v>
      </c>
      <c r="J8" s="146"/>
    </row>
    <row r="9" spans="1:10" ht="37.5" customHeight="1" x14ac:dyDescent="0.25">
      <c r="A9" s="107" t="s">
        <v>16</v>
      </c>
      <c r="B9" s="107" t="s">
        <v>74</v>
      </c>
      <c r="C9" s="107" t="s">
        <v>71</v>
      </c>
      <c r="D9" s="107">
        <v>5</v>
      </c>
      <c r="E9" s="107" t="s">
        <v>1</v>
      </c>
      <c r="F9" s="144" t="s">
        <v>113</v>
      </c>
      <c r="G9" s="145"/>
      <c r="H9" s="146"/>
      <c r="I9" s="144" t="s">
        <v>159</v>
      </c>
      <c r="J9" s="146"/>
    </row>
    <row r="10" spans="1:10" ht="37.5" customHeight="1" x14ac:dyDescent="0.25">
      <c r="A10" s="107" t="s">
        <v>16</v>
      </c>
      <c r="B10" s="107" t="s">
        <v>74</v>
      </c>
      <c r="C10" s="107" t="s">
        <v>71</v>
      </c>
      <c r="D10" s="107">
        <v>1</v>
      </c>
      <c r="E10" s="107" t="s">
        <v>1</v>
      </c>
      <c r="F10" s="144" t="s">
        <v>113</v>
      </c>
      <c r="G10" s="145"/>
      <c r="H10" s="146"/>
      <c r="I10" s="144" t="s">
        <v>160</v>
      </c>
      <c r="J10" s="146"/>
    </row>
    <row r="11" spans="1:10" ht="37.5" customHeight="1" x14ac:dyDescent="0.25">
      <c r="A11" s="107" t="s">
        <v>16</v>
      </c>
      <c r="B11" s="107" t="s">
        <v>74</v>
      </c>
      <c r="C11" s="107" t="s">
        <v>71</v>
      </c>
      <c r="D11" s="107">
        <v>3</v>
      </c>
      <c r="E11" s="107" t="s">
        <v>1</v>
      </c>
      <c r="F11" s="144" t="s">
        <v>113</v>
      </c>
      <c r="G11" s="145"/>
      <c r="H11" s="146"/>
      <c r="I11" s="144" t="s">
        <v>161</v>
      </c>
      <c r="J11" s="146"/>
    </row>
    <row r="12" spans="1:10" ht="37.5" customHeight="1" x14ac:dyDescent="0.25">
      <c r="A12" s="107" t="s">
        <v>16</v>
      </c>
      <c r="B12" s="107" t="s">
        <v>75</v>
      </c>
      <c r="C12" s="107" t="s">
        <v>66</v>
      </c>
      <c r="D12" s="107">
        <v>1</v>
      </c>
      <c r="E12" s="107" t="s">
        <v>7</v>
      </c>
      <c r="F12" s="144" t="s">
        <v>113</v>
      </c>
      <c r="G12" s="145"/>
      <c r="H12" s="146"/>
      <c r="I12" s="144" t="s">
        <v>162</v>
      </c>
      <c r="J12" s="146"/>
    </row>
    <row r="13" spans="1:10" ht="37.5" customHeight="1" x14ac:dyDescent="0.25">
      <c r="A13" s="107" t="s">
        <v>145</v>
      </c>
      <c r="B13" s="107" t="s">
        <v>145</v>
      </c>
      <c r="C13" s="107" t="s">
        <v>145</v>
      </c>
      <c r="D13" s="107" t="s">
        <v>145</v>
      </c>
      <c r="E13" s="107" t="s">
        <v>145</v>
      </c>
      <c r="F13" s="144" t="s">
        <v>145</v>
      </c>
      <c r="G13" s="145"/>
      <c r="H13" s="146"/>
      <c r="I13" s="144" t="s">
        <v>145</v>
      </c>
      <c r="J13" s="146"/>
    </row>
    <row r="14" spans="1:10" ht="37.5" customHeight="1" x14ac:dyDescent="0.25">
      <c r="A14" s="107" t="s">
        <v>145</v>
      </c>
      <c r="B14" s="107" t="s">
        <v>145</v>
      </c>
      <c r="C14" s="107" t="s">
        <v>145</v>
      </c>
      <c r="D14" s="107" t="s">
        <v>145</v>
      </c>
      <c r="E14" s="107" t="s">
        <v>145</v>
      </c>
      <c r="F14" s="144" t="s">
        <v>145</v>
      </c>
      <c r="G14" s="145"/>
      <c r="H14" s="146"/>
      <c r="I14" s="144" t="s">
        <v>145</v>
      </c>
      <c r="J14" s="146"/>
    </row>
    <row r="15" spans="1:10" ht="18.75" x14ac:dyDescent="0.25">
      <c r="A15" s="126"/>
      <c r="B15" s="127"/>
      <c r="C15" s="127"/>
      <c r="D15" s="84"/>
      <c r="E15" s="127"/>
      <c r="F15" s="127"/>
      <c r="G15" s="127"/>
      <c r="H15" s="127"/>
      <c r="I15" s="127"/>
      <c r="J15" s="84"/>
    </row>
    <row r="16" spans="1:10" s="83" customFormat="1" ht="18.75" x14ac:dyDescent="0.3">
      <c r="A16" s="88" t="s">
        <v>138</v>
      </c>
      <c r="I16" s="114" t="s">
        <v>130</v>
      </c>
      <c r="J16" s="137">
        <v>697</v>
      </c>
    </row>
    <row r="17" spans="1:10" s="83" customFormat="1" ht="37.5" customHeight="1" x14ac:dyDescent="0.3">
      <c r="A17" s="86"/>
      <c r="B17" s="86"/>
      <c r="C17" s="86"/>
      <c r="D17" s="86"/>
      <c r="E17" s="86"/>
      <c r="F17" s="86"/>
      <c r="G17" s="86"/>
      <c r="H17" s="86"/>
      <c r="I17" s="86"/>
      <c r="J17" s="86"/>
    </row>
    <row r="18" spans="1:10" s="83" customFormat="1" ht="37.5" customHeight="1" x14ac:dyDescent="0.3">
      <c r="A18" s="87"/>
      <c r="B18" s="87"/>
      <c r="C18" s="87"/>
      <c r="D18" s="87"/>
      <c r="E18" s="87"/>
      <c r="F18" s="87"/>
      <c r="G18" s="87"/>
      <c r="H18" s="87"/>
      <c r="I18" s="87"/>
      <c r="J18" s="87"/>
    </row>
    <row r="19" spans="1:10" ht="18.75" x14ac:dyDescent="0.3">
      <c r="A19" s="83"/>
      <c r="B19" s="83"/>
      <c r="C19" s="83"/>
      <c r="D19" s="83"/>
      <c r="E19" s="83"/>
      <c r="F19" s="83"/>
      <c r="G19" s="83"/>
      <c r="H19" s="83"/>
      <c r="I19" s="83"/>
      <c r="J19" s="83"/>
    </row>
    <row r="20" spans="1:10" ht="18.75" x14ac:dyDescent="0.3">
      <c r="A20" s="83"/>
      <c r="B20" s="83"/>
      <c r="C20" s="83"/>
      <c r="D20" s="83"/>
      <c r="E20" s="83"/>
      <c r="F20" s="83"/>
      <c r="G20" s="83"/>
      <c r="H20" s="83"/>
      <c r="I20" s="83"/>
      <c r="J20" s="83"/>
    </row>
    <row r="21" spans="1:10" ht="18.75" x14ac:dyDescent="0.3">
      <c r="A21" s="83"/>
      <c r="B21" s="83"/>
      <c r="C21" s="83"/>
      <c r="D21" s="83"/>
      <c r="E21" s="83"/>
      <c r="F21" s="83"/>
      <c r="G21" s="83"/>
      <c r="H21" s="83"/>
      <c r="I21" s="83"/>
      <c r="J21" s="83"/>
    </row>
    <row r="22" spans="1:10" ht="18.75" x14ac:dyDescent="0.3">
      <c r="A22" s="83"/>
      <c r="B22" s="83"/>
      <c r="C22" s="83"/>
      <c r="D22" s="83"/>
      <c r="E22" s="83"/>
      <c r="F22" s="83"/>
      <c r="G22" s="83"/>
      <c r="H22" s="83"/>
      <c r="I22" s="83"/>
      <c r="J22" s="83"/>
    </row>
    <row r="23" spans="1:10" ht="18.75" x14ac:dyDescent="0.3">
      <c r="A23" s="83"/>
      <c r="B23" s="83"/>
      <c r="C23" s="83"/>
      <c r="D23" s="83"/>
      <c r="E23" s="83"/>
      <c r="F23" s="83"/>
      <c r="G23" s="83"/>
      <c r="H23" s="83"/>
      <c r="I23" s="83"/>
      <c r="J23" s="83"/>
    </row>
    <row r="24" spans="1:10" ht="18.75" x14ac:dyDescent="0.3">
      <c r="A24" s="83"/>
      <c r="B24" s="83"/>
      <c r="C24" s="83"/>
      <c r="D24" s="83"/>
      <c r="E24" s="83"/>
      <c r="F24" s="83"/>
      <c r="G24" s="83"/>
      <c r="H24" s="83"/>
      <c r="I24" s="83"/>
      <c r="J24" s="83"/>
    </row>
    <row r="25" spans="1:10" ht="18.75" x14ac:dyDescent="0.3">
      <c r="A25" s="83"/>
      <c r="B25" s="83"/>
      <c r="C25" s="83"/>
      <c r="D25" s="83"/>
      <c r="E25" s="83"/>
      <c r="F25" s="83"/>
      <c r="G25" s="83"/>
      <c r="H25" s="83"/>
      <c r="I25" s="83"/>
      <c r="J25" s="83"/>
    </row>
    <row r="26" spans="1:10" ht="18.75" x14ac:dyDescent="0.3">
      <c r="A26" s="83"/>
      <c r="B26" s="83"/>
      <c r="C26" s="83"/>
      <c r="D26" s="83"/>
      <c r="E26" s="83"/>
      <c r="F26" s="83"/>
      <c r="G26" s="83"/>
      <c r="H26" s="83"/>
      <c r="I26" s="83"/>
      <c r="J26" s="83"/>
    </row>
    <row r="27" spans="1:10" ht="18.75" x14ac:dyDescent="0.3">
      <c r="A27" s="83"/>
      <c r="B27" s="83"/>
      <c r="C27" s="83"/>
      <c r="D27" s="83"/>
      <c r="E27" s="83"/>
      <c r="F27" s="83"/>
      <c r="G27" s="83"/>
      <c r="H27" s="83"/>
      <c r="I27" s="83"/>
      <c r="J27" s="83"/>
    </row>
    <row r="28" spans="1:10" ht="18.75" x14ac:dyDescent="0.3">
      <c r="A28" s="83"/>
      <c r="B28" s="83"/>
      <c r="C28" s="83"/>
      <c r="D28" s="83"/>
      <c r="E28" s="83"/>
      <c r="F28" s="83"/>
      <c r="G28" s="83"/>
      <c r="H28" s="83"/>
      <c r="I28" s="83"/>
      <c r="J28" s="83"/>
    </row>
    <row r="29" spans="1:10" ht="18.75" x14ac:dyDescent="0.3">
      <c r="A29" s="83"/>
      <c r="B29" s="83"/>
      <c r="C29" s="83"/>
      <c r="D29" s="83"/>
      <c r="E29" s="83"/>
      <c r="F29" s="83"/>
      <c r="G29" s="83"/>
      <c r="H29" s="83"/>
      <c r="I29" s="83"/>
      <c r="J29" s="83"/>
    </row>
    <row r="30" spans="1:10" ht="18.75" x14ac:dyDescent="0.3">
      <c r="A30" s="83"/>
      <c r="B30" s="83"/>
      <c r="C30" s="83"/>
      <c r="D30" s="83"/>
      <c r="E30" s="83"/>
      <c r="F30" s="83"/>
      <c r="G30" s="83"/>
      <c r="H30" s="83"/>
      <c r="I30" s="83"/>
      <c r="J30" s="83"/>
    </row>
    <row r="31" spans="1:10" ht="18.75" x14ac:dyDescent="0.3">
      <c r="A31" s="83"/>
      <c r="B31" s="83"/>
      <c r="C31" s="83"/>
      <c r="D31" s="83"/>
      <c r="E31" s="83"/>
      <c r="F31" s="83"/>
      <c r="G31" s="83"/>
      <c r="H31" s="83"/>
      <c r="I31" s="83"/>
      <c r="J31" s="83"/>
    </row>
  </sheetData>
  <mergeCells count="23">
    <mergeCell ref="F6:H6"/>
    <mergeCell ref="I6:J6"/>
    <mergeCell ref="A1:J1"/>
    <mergeCell ref="B3:D3"/>
    <mergeCell ref="G3:J3"/>
    <mergeCell ref="F5:H5"/>
    <mergeCell ref="I5:J5"/>
    <mergeCell ref="F7:H7"/>
    <mergeCell ref="I7:J7"/>
    <mergeCell ref="F8:H8"/>
    <mergeCell ref="I8:J8"/>
    <mergeCell ref="F9:H9"/>
    <mergeCell ref="I9:J9"/>
    <mergeCell ref="F13:H13"/>
    <mergeCell ref="I13:J13"/>
    <mergeCell ref="F14:H14"/>
    <mergeCell ref="I14:J14"/>
    <mergeCell ref="F10:H10"/>
    <mergeCell ref="I10:J10"/>
    <mergeCell ref="F11:H11"/>
    <mergeCell ref="I11:J11"/>
    <mergeCell ref="F12:H12"/>
    <mergeCell ref="I12:J12"/>
  </mergeCells>
  <pageMargins left="0.25" right="0.25" top="0.25" bottom="0.25" header="0.3" footer="0.3"/>
  <pageSetup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35186-8DFF-4060-82C5-A8B0B394ED5D}">
  <dimension ref="A1:J18"/>
  <sheetViews>
    <sheetView workbookViewId="0">
      <selection sqref="A1:J1"/>
    </sheetView>
  </sheetViews>
  <sheetFormatPr defaultRowHeight="15.75" x14ac:dyDescent="0.25"/>
  <cols>
    <col min="1" max="1" width="18.125" style="129" customWidth="1"/>
    <col min="2" max="5" width="11.875" style="129" customWidth="1"/>
    <col min="6" max="8" width="12.125" style="129" customWidth="1"/>
    <col min="9" max="10" width="11.875" style="129" customWidth="1"/>
    <col min="11" max="16384" width="9" style="129"/>
  </cols>
  <sheetData>
    <row r="1" spans="1:10" ht="30" x14ac:dyDescent="0.4">
      <c r="A1" s="147" t="s">
        <v>55</v>
      </c>
      <c r="B1" s="148"/>
      <c r="C1" s="148"/>
      <c r="D1" s="148"/>
      <c r="E1" s="148"/>
      <c r="F1" s="148"/>
      <c r="G1" s="148"/>
      <c r="H1" s="148"/>
      <c r="I1" s="148"/>
      <c r="J1" s="148"/>
    </row>
    <row r="2" spans="1:10" x14ac:dyDescent="0.25">
      <c r="A2" s="124"/>
      <c r="B2" s="124"/>
      <c r="C2" s="124"/>
      <c r="D2" s="124"/>
      <c r="E2" s="124"/>
      <c r="F2" s="124"/>
      <c r="G2" s="124"/>
      <c r="H2" s="124"/>
      <c r="I2" s="124"/>
      <c r="J2" s="125" t="str">
        <f>'User Input Sheet'!A2</f>
        <v>Version 10/29/2024</v>
      </c>
    </row>
    <row r="3" spans="1:10" ht="18.75" x14ac:dyDescent="0.3">
      <c r="A3" s="114" t="s">
        <v>54</v>
      </c>
      <c r="B3" s="149" t="s">
        <v>165</v>
      </c>
      <c r="C3" s="148"/>
      <c r="D3" s="148"/>
      <c r="E3" s="130"/>
      <c r="F3" s="114" t="s">
        <v>56</v>
      </c>
      <c r="G3" s="149">
        <f>'User Input Sheet'!E2</f>
        <v>0</v>
      </c>
      <c r="H3" s="148"/>
      <c r="I3" s="148"/>
      <c r="J3" s="148"/>
    </row>
    <row r="4" spans="1:10" ht="18.75" x14ac:dyDescent="0.3">
      <c r="A4" s="82"/>
      <c r="B4" s="130"/>
      <c r="C4" s="130"/>
      <c r="D4" s="130"/>
      <c r="E4" s="130"/>
      <c r="F4" s="130"/>
      <c r="G4" s="130"/>
      <c r="H4" s="130"/>
      <c r="I4" s="130"/>
      <c r="J4" s="130"/>
    </row>
    <row r="5" spans="1:10" ht="56.25" x14ac:dyDescent="0.25">
      <c r="A5" s="108" t="s">
        <v>58</v>
      </c>
      <c r="B5" s="108" t="s">
        <v>72</v>
      </c>
      <c r="C5" s="108" t="s">
        <v>9</v>
      </c>
      <c r="D5" s="108" t="s">
        <v>30</v>
      </c>
      <c r="E5" s="108" t="s">
        <v>81</v>
      </c>
      <c r="F5" s="150" t="s">
        <v>135</v>
      </c>
      <c r="G5" s="151"/>
      <c r="H5" s="152"/>
      <c r="I5" s="150" t="s">
        <v>136</v>
      </c>
      <c r="J5" s="152"/>
    </row>
    <row r="6" spans="1:10" ht="37.5" customHeight="1" x14ac:dyDescent="0.25">
      <c r="A6" s="107" t="s">
        <v>106</v>
      </c>
      <c r="B6" s="107" t="s">
        <v>73</v>
      </c>
      <c r="C6" s="107" t="s">
        <v>71</v>
      </c>
      <c r="D6" s="107">
        <v>1</v>
      </c>
      <c r="E6" s="107" t="s">
        <v>8</v>
      </c>
      <c r="F6" s="144" t="s">
        <v>120</v>
      </c>
      <c r="G6" s="145"/>
      <c r="H6" s="146"/>
      <c r="I6" s="144" t="s">
        <v>166</v>
      </c>
      <c r="J6" s="146"/>
    </row>
    <row r="7" spans="1:10" ht="37.5" customHeight="1" x14ac:dyDescent="0.25">
      <c r="A7" s="107" t="s">
        <v>106</v>
      </c>
      <c r="B7" s="107" t="s">
        <v>75</v>
      </c>
      <c r="C7" s="107" t="s">
        <v>71</v>
      </c>
      <c r="D7" s="107">
        <v>1</v>
      </c>
      <c r="E7" s="107" t="s">
        <v>1</v>
      </c>
      <c r="F7" s="144" t="s">
        <v>120</v>
      </c>
      <c r="G7" s="145"/>
      <c r="H7" s="146"/>
      <c r="I7" s="144" t="s">
        <v>167</v>
      </c>
      <c r="J7" s="146"/>
    </row>
    <row r="8" spans="1:10" ht="37.5" customHeight="1" x14ac:dyDescent="0.25">
      <c r="A8" s="107" t="s">
        <v>106</v>
      </c>
      <c r="B8" s="107" t="s">
        <v>75</v>
      </c>
      <c r="C8" s="107" t="s">
        <v>71</v>
      </c>
      <c r="D8" s="107">
        <v>1</v>
      </c>
      <c r="E8" s="107" t="s">
        <v>1</v>
      </c>
      <c r="F8" s="144" t="s">
        <v>120</v>
      </c>
      <c r="G8" s="145"/>
      <c r="H8" s="146"/>
      <c r="I8" s="144" t="s">
        <v>168</v>
      </c>
      <c r="J8" s="146"/>
    </row>
    <row r="9" spans="1:10" ht="37.5" customHeight="1" x14ac:dyDescent="0.25">
      <c r="A9" s="107" t="s">
        <v>106</v>
      </c>
      <c r="B9" s="107" t="s">
        <v>74</v>
      </c>
      <c r="C9" s="107" t="s">
        <v>71</v>
      </c>
      <c r="D9" s="107">
        <v>1</v>
      </c>
      <c r="E9" s="107" t="s">
        <v>2</v>
      </c>
      <c r="F9" s="144" t="s">
        <v>120</v>
      </c>
      <c r="G9" s="145"/>
      <c r="H9" s="146"/>
      <c r="I9" s="144" t="s">
        <v>169</v>
      </c>
      <c r="J9" s="146"/>
    </row>
    <row r="10" spans="1:10" ht="37.5" customHeight="1" x14ac:dyDescent="0.25">
      <c r="A10" s="107" t="s">
        <v>106</v>
      </c>
      <c r="B10" s="107" t="s">
        <v>75</v>
      </c>
      <c r="C10" s="107" t="s">
        <v>71</v>
      </c>
      <c r="D10" s="107">
        <v>4</v>
      </c>
      <c r="E10" s="107" t="s">
        <v>1</v>
      </c>
      <c r="F10" s="144" t="s">
        <v>120</v>
      </c>
      <c r="G10" s="145"/>
      <c r="H10" s="146"/>
      <c r="I10" s="144" t="s">
        <v>171</v>
      </c>
      <c r="J10" s="146"/>
    </row>
    <row r="11" spans="1:10" ht="37.5" customHeight="1" x14ac:dyDescent="0.25">
      <c r="A11" s="107" t="s">
        <v>106</v>
      </c>
      <c r="B11" s="107" t="s">
        <v>75</v>
      </c>
      <c r="C11" s="107" t="s">
        <v>71</v>
      </c>
      <c r="D11" s="107">
        <v>3</v>
      </c>
      <c r="E11" s="107" t="s">
        <v>1</v>
      </c>
      <c r="F11" s="144" t="s">
        <v>120</v>
      </c>
      <c r="G11" s="145"/>
      <c r="H11" s="146"/>
      <c r="I11" s="144" t="s">
        <v>176</v>
      </c>
      <c r="J11" s="146"/>
    </row>
    <row r="12" spans="1:10" ht="37.5" customHeight="1" x14ac:dyDescent="0.25">
      <c r="A12" s="107" t="s">
        <v>106</v>
      </c>
      <c r="B12" s="107" t="s">
        <v>75</v>
      </c>
      <c r="C12" s="107" t="s">
        <v>71</v>
      </c>
      <c r="D12" s="107">
        <v>1</v>
      </c>
      <c r="E12" s="107" t="s">
        <v>0</v>
      </c>
      <c r="F12" s="144" t="s">
        <v>120</v>
      </c>
      <c r="G12" s="145"/>
      <c r="H12" s="146"/>
      <c r="I12" s="144" t="s">
        <v>172</v>
      </c>
      <c r="J12" s="146"/>
    </row>
    <row r="13" spans="1:10" ht="37.5" customHeight="1" x14ac:dyDescent="0.25">
      <c r="A13" s="107" t="s">
        <v>106</v>
      </c>
      <c r="B13" s="107" t="s">
        <v>75</v>
      </c>
      <c r="C13" s="107" t="s">
        <v>71</v>
      </c>
      <c r="D13" s="107">
        <v>1</v>
      </c>
      <c r="E13" s="107" t="s">
        <v>2</v>
      </c>
      <c r="F13" s="144" t="s">
        <v>120</v>
      </c>
      <c r="G13" s="145"/>
      <c r="H13" s="146"/>
      <c r="I13" s="144" t="s">
        <v>177</v>
      </c>
      <c r="J13" s="146"/>
    </row>
    <row r="14" spans="1:10" ht="37.5" customHeight="1" x14ac:dyDescent="0.25">
      <c r="A14" s="107" t="s">
        <v>106</v>
      </c>
      <c r="B14" s="107" t="s">
        <v>75</v>
      </c>
      <c r="C14" s="107" t="s">
        <v>71</v>
      </c>
      <c r="D14" s="107">
        <v>1</v>
      </c>
      <c r="E14" s="107" t="s">
        <v>2</v>
      </c>
      <c r="F14" s="144" t="s">
        <v>120</v>
      </c>
      <c r="G14" s="145"/>
      <c r="H14" s="146"/>
      <c r="I14" s="144" t="s">
        <v>173</v>
      </c>
      <c r="J14" s="146"/>
    </row>
    <row r="15" spans="1:10" ht="37.5" customHeight="1" x14ac:dyDescent="0.25">
      <c r="A15" s="107" t="s">
        <v>106</v>
      </c>
      <c r="B15" s="107" t="s">
        <v>75</v>
      </c>
      <c r="C15" s="107" t="s">
        <v>71</v>
      </c>
      <c r="D15" s="107">
        <v>1</v>
      </c>
      <c r="E15" s="107" t="s">
        <v>2</v>
      </c>
      <c r="F15" s="144" t="s">
        <v>120</v>
      </c>
      <c r="G15" s="145"/>
      <c r="H15" s="146"/>
      <c r="I15" s="144" t="s">
        <v>174</v>
      </c>
      <c r="J15" s="146"/>
    </row>
    <row r="16" spans="1:10" ht="37.5" customHeight="1" x14ac:dyDescent="0.25">
      <c r="A16" s="107" t="s">
        <v>106</v>
      </c>
      <c r="B16" s="107" t="s">
        <v>75</v>
      </c>
      <c r="C16" s="107" t="s">
        <v>71</v>
      </c>
      <c r="D16" s="107">
        <v>1</v>
      </c>
      <c r="E16" s="107" t="s">
        <v>2</v>
      </c>
      <c r="F16" s="144" t="s">
        <v>120</v>
      </c>
      <c r="G16" s="145"/>
      <c r="H16" s="146"/>
      <c r="I16" s="144" t="s">
        <v>175</v>
      </c>
      <c r="J16" s="146"/>
    </row>
    <row r="18" spans="9:10" ht="18.75" x14ac:dyDescent="0.3">
      <c r="I18" s="114" t="s">
        <v>130</v>
      </c>
      <c r="J18" s="137">
        <v>1001</v>
      </c>
    </row>
  </sheetData>
  <mergeCells count="27">
    <mergeCell ref="F16:H16"/>
    <mergeCell ref="I16:J16"/>
    <mergeCell ref="F15:H15"/>
    <mergeCell ref="I15:J15"/>
    <mergeCell ref="F12:H12"/>
    <mergeCell ref="I12:J12"/>
    <mergeCell ref="F13:H13"/>
    <mergeCell ref="I13:J13"/>
    <mergeCell ref="F14:H14"/>
    <mergeCell ref="I14:J14"/>
    <mergeCell ref="F9:H9"/>
    <mergeCell ref="I9:J9"/>
    <mergeCell ref="F10:H10"/>
    <mergeCell ref="I10:J10"/>
    <mergeCell ref="F11:H11"/>
    <mergeCell ref="I11:J11"/>
    <mergeCell ref="F6:H6"/>
    <mergeCell ref="I6:J6"/>
    <mergeCell ref="F7:H7"/>
    <mergeCell ref="I7:J7"/>
    <mergeCell ref="F8:H8"/>
    <mergeCell ref="I8:J8"/>
    <mergeCell ref="A1:J1"/>
    <mergeCell ref="B3:D3"/>
    <mergeCell ref="G3:J3"/>
    <mergeCell ref="F5:H5"/>
    <mergeCell ref="I5:J5"/>
  </mergeCells>
  <pageMargins left="0.25" right="0.25" top="0.25" bottom="0.25" header="0.3" footer="0.3"/>
  <pageSetup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User Input Sheet</vt:lpstr>
      <vt:lpstr>Print Only - Roster</vt:lpstr>
      <vt:lpstr>Do NOT Edit - DataCalc Sheet</vt:lpstr>
      <vt:lpstr>Rulebook Example Roster</vt:lpstr>
      <vt:lpstr>Elf Roster</vt:lpstr>
      <vt:lpstr>Dwarf Roster</vt:lpstr>
      <vt:lpstr>PFO Roster</vt:lpstr>
      <vt:lpstr>'User Input Sheet'!Print_Area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Brown, Richard</dc:creator>
  <cp:lastModifiedBy>Brown, Richard</cp:lastModifiedBy>
  <cp:lastPrinted>2024-11-08T20:48:49Z</cp:lastPrinted>
  <dcterms:created xsi:type="dcterms:W3CDTF">2024-09-11T14:24:33Z</dcterms:created>
  <dcterms:modified xsi:type="dcterms:W3CDTF">2024-11-11T18:40:09Z</dcterms:modified>
</cp:coreProperties>
</file>